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<sst xmlns="http://schemas.openxmlformats.org/spreadsheetml/2006/main" count="1091" uniqueCount="442">
  <si>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</si>
  <si>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</si>
  <si>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</si>
  <si>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</si>
  <si>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</si>
  <si>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</si>
  <si>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</si>
  <si>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</si>
  <si>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</si>
  <si>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</si>
  <si>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</si>
  <si>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</si>
  <si>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</si>
  <si>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</si>
  <si>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</si>
  <si>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</si>
  <si>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</si>
  <si>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</si>
  <si>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</si>
  <si>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</si>
  <si>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</si>
  <si>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</si>
  <si>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</si>
  <si>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</si>
  <si>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</si>
  <si>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</si>
  <si>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</si>
  <si>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</si>
  <si>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</si>
  <si>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</si>
  <si>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</si>
  <si>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</si>
  <si>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</si>
  <si>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</si>
  <si>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</si>
  <si>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</si>
  <si>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</si>
  <si>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</si>
  <si>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</si>
  <si>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</si>
  <si>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</si>
  <si>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</si>
  <si>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</si>
  <si>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</si>
  <si>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</si>
  <si>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</si>
  <si>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</si>
  <si>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</si>
  <si>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</si>
  <si>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</si>
  <si>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</si>
  <si>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</si>
  <si>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</si>
  <si>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</si>
  <si>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</si>
  <si>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</si>
  <si>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</si>
  <si>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</si>
  <si>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</si>
  <si>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</si>
  <si>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</si>
  <si>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</si>
  <si>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</si>
  <si>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</si>
  <si>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</si>
  <si>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</si>
  <si>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</si>
  <si>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</si>
  <si>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</si>
  <si>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</si>
  <si>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</si>
  <si>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</si>
  <si>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</si>
  <si>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</si>
  <si>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</si>
  <si>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</si>
  <si>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</si>
  <si>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</si>
  <si>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</si>
  <si>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</si>
  <si>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</si>
  <si>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</si>
  <si>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</si>
  <si>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</si>
  <si>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</si>
  <si>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</si>
  <si>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</si>
  <si>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</si>
  <si>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</si>
  <si>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</si>
  <si>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</si>
  <si>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</si>
  <si>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</si>
  <si>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</si>
  <si>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</si>
  <si>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</si>
  <si>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</si>
  <si>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</si>
  <si>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</si>
  <si>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</si>
  <si>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</si>
  <si>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</si>
  <si>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</si>
  <si>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</si>
  <si>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</si>
  <si>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</si>
  <si>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</si>
  <si>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</si>
  <si>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</si>
  <si>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</si>
  <si>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</si>
  <si>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</si>
  <si>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</si>
  <si>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</si>
  <si>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</si>
  <si>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</si>
  <si>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</si>
  <si>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</si>
  <si>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</si>
  <si>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</si>
  <si>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</si>
  <si>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</si>
  <si>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</si>
  <si>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</si>
  <si>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</si>
  <si>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</si>
  <si>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</si>
  <si>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</si>
  <si>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</si>
  <si>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</si>
  <si>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</si>
  <si>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</si>
  <si>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</si>
  <si>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</si>
  <si>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</si>
  <si>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</si>
  <si>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</si>
  <si>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</si>
  <si>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</si>
  <si>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</si>
  <si>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</si>
  <si>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</si>
  <si>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</si>
  <si>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</si>
  <si>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</si>
  <si>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</si>
  <si>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</si>
  <si>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</si>
  <si>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</si>
  <si>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</si>
  <si>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</si>
  <si>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</si>
  <si>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</si>
  <si>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</si>
  <si>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</si>
  <si>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</si>
  <si>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</si>
  <si>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</si>
  <si>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</si>
  <si>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</si>
  <si>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</si>
  <si>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</si>
  <si>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</si>
  <si>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</si>
  <si>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</si>
  <si>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</si>
  <si>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</si>
  <si>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</si>
  <si>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</si>
  <si>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</si>
  <si>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</si>
  <si>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</si>
  <si>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</si>
  <si>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</si>
  <si>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</si>
  <si>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</si>
  <si>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</si>
  <si>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</si>
  <si>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</si>
  <si>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</si>
  <si>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</si>
  <si>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</si>
  <si>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</si>
  <si>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</si>
  <si>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</si>
  <si>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</si>
  <si>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</si>
  <si>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</si>
  <si>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</si>
  <si>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</si>
  <si>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</si>
  <si>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</si>
  <si>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</si>
  <si>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</si>
  <si>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</si>
  <si>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</si>
  <si>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</si>
  <si>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</si>
  <si>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</si>
  <si>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</si>
  <si>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</si>
  <si>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</si>
  <si>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</si>
  <si>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</si>
  <si>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</si>
  <si>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</si>
  <si>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</si>
  <si>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</si>
  <si>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</si>
  <si>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</si>
  <si>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</si>
  <si>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</si>
  <si>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</si>
  <si>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</si>
  <si>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</si>
  <si>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</si>
  <si>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</si>
  <si>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</si>
  <si>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</si>
  <si>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</si>
  <si>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</si>
  <si>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</si>
  <si>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</si>
  <si>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</si>
  <si>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</si>
  <si>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</si>
  <si>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</si>
  <si>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</si>
  <si>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</si>
  <si>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</si>
  <si>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</si>
  <si>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</si>
  <si>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</si>
  <si>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</si>
  <si>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</si>
  <si>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</si>
  <si>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</si>
  <si>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</si>
  <si>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</si>
  <si>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</si>
  <si>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</si>
  <si>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</si>
  <si>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</si>
  <si>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</si>
  <si>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</si>
  <si>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</si>
  <si>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</si>
  <si>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</si>
  <si>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</si>
  <si>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</si>
  <si>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</si>
  <si>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</si>
  <si>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</si>
  <si>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</si>
  <si>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</si>
  <si>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</si>
  <si>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</si>
  <si>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</si>
  <si>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</si>
  <si>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</si>
  <si>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</si>
  <si>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</si>
  <si>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</si>
  <si>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</si>
  <si>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</si>
  <si>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</si>
  <si>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</si>
  <si>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</si>
  <si>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</si>
  <si>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</si>
  <si>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</si>
  <si>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</si>
  <si>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</si>
  <si>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</si>
  <si>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</si>
  <si>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</si>
  <si>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</si>
  <si>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</si>
  <si>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</si>
  <si>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</si>
  <si>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</si>
  <si>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</si>
  <si>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</si>
  <si>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</si>
  <si>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</si>
  <si>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</si>
  <si>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</si>
  <si>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</si>
  <si>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</si>
  <si>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</si>
  <si>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</si>
  <si>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</si>
  <si>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</si>
  <si>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</si>
  <si>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</si>
  <si>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</si>
  <si>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</si>
  <si>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</si>
  <si>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</si>
  <si>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</si>
  <si>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</si>
  <si>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</si>
  <si>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</si>
  <si>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</si>
  <si>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</si>
  <si>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</si>
  <si>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</si>
  <si>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</si>
  <si>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</si>
  <si>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</si>
  <si>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</si>
  <si>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</si>
  <si>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</si>
  <si>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</si>
  <si>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</si>
  <si>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</si>
  <si>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</si>
  <si>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</si>
  <si>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</si>
  <si>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</si>
  <si>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</si>
  <si>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</si>
  <si>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</si>
  <si>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</si>
  <si>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</si>
  <si>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</si>
  <si>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</si>
  <si>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</si>
  <si>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</si>
  <si>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</si>
  <si>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</si>
  <si>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</si>
  <si>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</si>
  <si>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</si>
  <si>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</si>
  <si>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</si>
  <si>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</si>
  <si>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</si>
  <si>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</si>
  <si>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</si>
  <si>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</si>
  <si>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</si>
  <si>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</si>
  <si>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</si>
  <si>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</si>
  <si>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</si>
  <si>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</si>
  <si>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</si>
  <si>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</si>
  <si>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</si>
  <si>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</si>
  <si>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</si>
  <si>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</si>
  <si>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</si>
  <si>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</si>
  <si>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</si>
  <si>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</si>
  <si>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1.6.1.1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</si>
  <si>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</si>
  <si>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</si>
  <si>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</si>
  <si>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</si>
  <si>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</si>
  <si>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</si>
  <si>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</si>
  <si>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</si>
  <si>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</si>
  <si>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</si>
  <si>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</si>
  <si>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</si>
  <si>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</si>
  <si>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</si>
  <si>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</si>
  <si>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</si>
  <si>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</si>
  <si>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</si>
  <si>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</si>
  <si>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</si>
  <si>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</si>
  <si>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</si>
  <si>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</si>
  <si>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</si>
  <si>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</si>
  <si>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</si>
  <si>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</si>
  <si>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</si>
  <si>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</si>
  <si>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Муниципальный совет муниципального  образования муниципальный округ Дворцовый округ</t>
  </si>
  <si>
    <t>885</t>
  </si>
  <si>
    <t>1.4</t>
  </si>
  <si>
    <t>Местная администрация муниципального  образования муниципальный округ Дворцовый округ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</si>
  <si>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</si>
  <si>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</si>
  <si>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</si>
  <si>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</si>
  <si>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</si>
  <si>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</si>
  <si>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</si>
  <si>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</si>
  <si>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</si>
  <si>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</si>
  <si>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</si>
  <si>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</si>
  <si>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</si>
  <si>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</si>
  <si>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</si>
  <si>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</si>
  <si>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</si>
  <si>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</si>
  <si>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</si>
  <si>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</si>
  <si>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</si>
  <si>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</si>
  <si>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</si>
  <si>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</si>
  <si>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</si>
  <si>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</si>
  <si>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</si>
  <si>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</si>
  <si>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</si>
  <si>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</si>
  <si>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</si>
  <si>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</si>
  <si>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</si>
  <si>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</si>
  <si>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1.6.1.1.1</t>
  </si>
  <si>
    <t>1.7.2</t>
  </si>
  <si>
    <t>1.7.2.1</t>
  </si>
  <si>
    <t>1.7.2.1.1</t>
  </si>
  <si>
    <t>Сумма   (тыс. руб.)  2023г.</t>
  </si>
  <si>
    <t>ГРАЖДАНСКАЯ ОБОРОНА</t>
  </si>
  <si>
    <t>1.3.2.4</t>
  </si>
  <si>
    <t>1.3.2.4.1.1</t>
  </si>
  <si>
    <t>1.5.7</t>
  </si>
  <si>
    <t>1.5.7.1</t>
  </si>
  <si>
    <t>830</t>
  </si>
  <si>
    <t>Исполнение судебных актов</t>
  </si>
  <si>
    <t>МО МО Дворцовый округ</t>
  </si>
  <si>
    <t>1.3.1.2</t>
  </si>
  <si>
    <t>1.3.1.2.1</t>
  </si>
  <si>
    <t xml:space="preserve">к Решению ВМО Санкт-Петербурга МО Дворцовый округ       </t>
  </si>
  <si>
    <t>№      от 21.09.2021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</si>
</sst>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1" fillId="3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9" fillId="0" borderId="10" xfId="0" applyNumberFormat="1" applyFont="1" applyBorder="1" applyAlignment="1">
      <alignment horizontal="center" vertical="center" wrapText="1"/>
    </xf>
    <xf numFmtId="0" fontId="10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1" fillId="3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32" borderId="10" xfId="0" applyNumberFormat="1" applyFont="1" applyFill="1" applyBorder="1" applyAlignment="1">
      <alignment horizontal="left" vertical="top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7"/>
  <sheetViews>
    <sheetView tabSelected="1" view="pageLayout" zoomScale="70" zoomScalePageLayoutView="70" workbookViewId="0" topLeftCell="A73">
      <selection activeCell="I73" sqref="I73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1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58" t="s">
        <v>79</v>
      </c>
      <c r="J1" s="159"/>
      <c r="K1" s="159"/>
    </row>
    <row r="2" spans="9:11" ht="14.25" customHeight="1">
      <c r="I2" s="160" t="s">
        <v>440</v>
      </c>
      <c r="J2" s="161"/>
      <c r="K2" s="161"/>
    </row>
    <row r="3" spans="6:11" ht="15.75">
      <c r="F3" s="103"/>
      <c r="G3" s="103"/>
      <c r="H3" s="103"/>
      <c r="I3" s="164" t="s">
        <v>437</v>
      </c>
      <c r="J3" s="164"/>
      <c r="K3" s="164"/>
    </row>
    <row r="4" spans="2:11" ht="15.75">
      <c r="B4" s="38"/>
      <c r="I4" s="158" t="s">
        <v>441</v>
      </c>
      <c r="J4" s="159"/>
      <c r="K4" s="159"/>
    </row>
    <row r="5" spans="2:13" ht="15.75">
      <c r="B5" s="162"/>
      <c r="C5" s="162"/>
      <c r="D5" s="163"/>
      <c r="E5" s="163"/>
      <c r="F5" s="163"/>
      <c r="G5" s="163"/>
      <c r="H5" s="163"/>
      <c r="I5" s="163"/>
      <c r="J5" s="163"/>
      <c r="K5" s="104"/>
      <c r="L5" s="17"/>
      <c r="M5" s="17"/>
    </row>
    <row r="6" spans="1:13" ht="15.75">
      <c r="A6" s="156" t="s">
        <v>384</v>
      </c>
      <c r="B6" s="156"/>
      <c r="C6" s="156"/>
      <c r="D6" s="156"/>
      <c r="E6" s="156"/>
      <c r="F6" s="156"/>
      <c r="G6" s="156"/>
      <c r="H6" s="156"/>
      <c r="I6" s="156"/>
      <c r="J6" s="104"/>
      <c r="K6" s="104"/>
      <c r="L6" s="17"/>
      <c r="M6" s="17"/>
    </row>
    <row r="7" spans="1:13" ht="15.75">
      <c r="A7" s="156" t="s">
        <v>25</v>
      </c>
      <c r="B7" s="156"/>
      <c r="C7" s="156"/>
      <c r="D7" s="156"/>
      <c r="E7" s="156"/>
      <c r="F7" s="156"/>
      <c r="G7" s="156"/>
      <c r="H7" s="156"/>
      <c r="I7" s="156"/>
      <c r="J7" s="104"/>
      <c r="K7" s="104"/>
      <c r="L7" s="17"/>
      <c r="M7" s="17"/>
    </row>
    <row r="8" spans="1:13" ht="15.75">
      <c r="A8" s="157" t="s">
        <v>407</v>
      </c>
      <c r="B8" s="157"/>
      <c r="C8" s="157"/>
      <c r="D8" s="157"/>
      <c r="E8" s="157"/>
      <c r="F8" s="157"/>
      <c r="G8" s="157"/>
      <c r="H8" s="157"/>
      <c r="I8" s="157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385</v>
      </c>
      <c r="D10" s="20" t="s">
        <v>364</v>
      </c>
      <c r="E10" s="20" t="s">
        <v>365</v>
      </c>
      <c r="F10" s="18" t="s">
        <v>282</v>
      </c>
      <c r="G10" s="18" t="s">
        <v>4</v>
      </c>
      <c r="H10" s="106" t="s">
        <v>82</v>
      </c>
      <c r="I10" s="18" t="s">
        <v>340</v>
      </c>
      <c r="J10" s="18" t="s">
        <v>350</v>
      </c>
      <c r="K10" s="18" t="s">
        <v>429</v>
      </c>
      <c r="L10" s="2"/>
      <c r="M10" s="2"/>
    </row>
    <row r="11" spans="1:13" s="23" customFormat="1" ht="72.75" customHeight="1">
      <c r="A11" s="29" t="s">
        <v>57</v>
      </c>
      <c r="B11" s="145" t="s">
        <v>387</v>
      </c>
      <c r="C11" s="29" t="s">
        <v>388</v>
      </c>
      <c r="D11" s="29"/>
      <c r="E11" s="29"/>
      <c r="F11" s="107"/>
      <c r="G11" s="107"/>
      <c r="H11" s="107"/>
      <c r="I11" s="108">
        <f>I14</f>
        <v>7918.4</v>
      </c>
      <c r="J11" s="108">
        <f>J14</f>
        <v>10646.3</v>
      </c>
      <c r="K11" s="108">
        <f>K14</f>
        <v>11068.9</v>
      </c>
      <c r="L11" s="4"/>
      <c r="M11" s="1"/>
    </row>
    <row r="12" spans="1:13" s="23" customFormat="1" ht="15.75" hidden="1">
      <c r="A12" s="8" t="s">
        <v>97</v>
      </c>
      <c r="B12" s="19" t="s">
        <v>16</v>
      </c>
      <c r="C12" s="95"/>
      <c r="D12" s="21"/>
      <c r="E12" s="49" t="s">
        <v>95</v>
      </c>
      <c r="F12" s="49" t="s">
        <v>96</v>
      </c>
      <c r="G12" s="49" t="s">
        <v>81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98</v>
      </c>
      <c r="B13" s="19" t="s">
        <v>85</v>
      </c>
      <c r="C13" s="95"/>
      <c r="D13" s="21"/>
      <c r="E13" s="49" t="s">
        <v>95</v>
      </c>
      <c r="F13" s="49" t="s">
        <v>96</v>
      </c>
      <c r="G13" s="49" t="s">
        <v>81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2">
        <v>885</v>
      </c>
      <c r="D14" s="67" t="s">
        <v>366</v>
      </c>
      <c r="E14" s="67" t="s">
        <v>367</v>
      </c>
      <c r="F14" s="67"/>
      <c r="G14" s="67"/>
      <c r="H14" s="68"/>
      <c r="I14" s="66">
        <f>I15+I18</f>
        <v>7918.4</v>
      </c>
      <c r="J14" s="66">
        <f>J15+J18</f>
        <v>10646.3</v>
      </c>
      <c r="K14" s="66">
        <f>K15+K18</f>
        <v>11068.9</v>
      </c>
      <c r="L14" s="4"/>
      <c r="M14" s="1"/>
    </row>
    <row r="15" spans="1:13" s="23" customFormat="1" ht="63.75" customHeight="1">
      <c r="A15" s="44" t="s">
        <v>99</v>
      </c>
      <c r="B15" s="81" t="s">
        <v>347</v>
      </c>
      <c r="C15" s="96">
        <v>885</v>
      </c>
      <c r="D15" s="44" t="s">
        <v>366</v>
      </c>
      <c r="E15" s="44" t="s">
        <v>368</v>
      </c>
      <c r="F15" s="44"/>
      <c r="G15" s="44"/>
      <c r="H15" s="82"/>
      <c r="I15" s="83">
        <f aca="true" t="shared" si="0" ref="I15:K16">I16</f>
        <v>1380.1</v>
      </c>
      <c r="J15" s="83">
        <f t="shared" si="0"/>
        <v>1437.5</v>
      </c>
      <c r="K15" s="83">
        <f t="shared" si="0"/>
        <v>1495.9</v>
      </c>
      <c r="L15" s="4"/>
      <c r="M15" s="1"/>
    </row>
    <row r="16" spans="1:13" s="23" customFormat="1" ht="103.5" customHeight="1">
      <c r="A16" s="44" t="s">
        <v>28</v>
      </c>
      <c r="B16" s="81" t="s">
        <v>348</v>
      </c>
      <c r="C16" s="96">
        <v>885</v>
      </c>
      <c r="D16" s="44" t="s">
        <v>366</v>
      </c>
      <c r="E16" s="44" t="s">
        <v>368</v>
      </c>
      <c r="F16" s="44" t="s">
        <v>349</v>
      </c>
      <c r="G16" s="44" t="s">
        <v>213</v>
      </c>
      <c r="H16" s="82"/>
      <c r="I16" s="83">
        <f t="shared" si="0"/>
        <v>1380.1</v>
      </c>
      <c r="J16" s="83">
        <f t="shared" si="0"/>
        <v>1437.5</v>
      </c>
      <c r="K16" s="83">
        <f t="shared" si="0"/>
        <v>1495.9</v>
      </c>
      <c r="L16" s="4"/>
      <c r="M16" s="1"/>
    </row>
    <row r="17" spans="1:13" s="23" customFormat="1" ht="37.5" customHeight="1">
      <c r="A17" s="44" t="s">
        <v>29</v>
      </c>
      <c r="B17" s="48" t="s">
        <v>214</v>
      </c>
      <c r="C17" s="95">
        <v>885</v>
      </c>
      <c r="D17" s="49" t="s">
        <v>366</v>
      </c>
      <c r="E17" s="49" t="s">
        <v>368</v>
      </c>
      <c r="F17" s="49" t="s">
        <v>349</v>
      </c>
      <c r="G17" s="49" t="s">
        <v>204</v>
      </c>
      <c r="H17" s="82"/>
      <c r="I17" s="84">
        <v>1380.1</v>
      </c>
      <c r="J17" s="84">
        <v>1437.5</v>
      </c>
      <c r="K17" s="84">
        <v>1495.9</v>
      </c>
      <c r="L17" s="4"/>
      <c r="M17" s="1"/>
    </row>
    <row r="18" spans="1:13" ht="81" customHeight="1">
      <c r="A18" s="64" t="s">
        <v>289</v>
      </c>
      <c r="B18" s="65" t="s">
        <v>370</v>
      </c>
      <c r="C18" s="100">
        <v>885</v>
      </c>
      <c r="D18" s="109" t="s">
        <v>366</v>
      </c>
      <c r="E18" s="110" t="s">
        <v>369</v>
      </c>
      <c r="F18" s="86"/>
      <c r="G18" s="86"/>
      <c r="H18" s="80"/>
      <c r="I18" s="111">
        <f>I19+I25+I42</f>
        <v>6538.299999999999</v>
      </c>
      <c r="J18" s="111">
        <f>J19+J25+J42</f>
        <v>9208.8</v>
      </c>
      <c r="K18" s="111">
        <f>K19+K25+K42</f>
        <v>9573</v>
      </c>
      <c r="L18" s="5"/>
      <c r="M18" s="5"/>
    </row>
    <row r="19" spans="1:13" ht="28.5" customHeight="1">
      <c r="A19" s="9" t="s">
        <v>64</v>
      </c>
      <c r="B19" s="47" t="s">
        <v>27</v>
      </c>
      <c r="C19" s="96">
        <v>885</v>
      </c>
      <c r="D19" s="20" t="s">
        <v>366</v>
      </c>
      <c r="E19" s="20" t="s">
        <v>369</v>
      </c>
      <c r="F19" s="20" t="s">
        <v>251</v>
      </c>
      <c r="G19" s="20"/>
      <c r="H19" s="88"/>
      <c r="I19" s="11">
        <f>I21+I23</f>
        <v>158.2</v>
      </c>
      <c r="J19" s="11">
        <f>J21</f>
        <v>164.7</v>
      </c>
      <c r="K19" s="11">
        <f>K21</f>
        <v>171.3</v>
      </c>
      <c r="L19" s="5"/>
      <c r="M19" s="5"/>
    </row>
    <row r="20" spans="1:13" ht="86.25" customHeight="1">
      <c r="A20" s="9" t="s">
        <v>65</v>
      </c>
      <c r="B20" s="7" t="s">
        <v>225</v>
      </c>
      <c r="C20" s="96">
        <v>885</v>
      </c>
      <c r="D20" s="20" t="s">
        <v>366</v>
      </c>
      <c r="E20" s="20" t="s">
        <v>369</v>
      </c>
      <c r="F20" s="20" t="s">
        <v>251</v>
      </c>
      <c r="G20" s="20" t="s">
        <v>213</v>
      </c>
      <c r="H20" s="88"/>
      <c r="I20" s="11">
        <f>I21</f>
        <v>157.7</v>
      </c>
      <c r="J20" s="11">
        <f>J21</f>
        <v>164.7</v>
      </c>
      <c r="K20" s="11">
        <f>K21</f>
        <v>171.3</v>
      </c>
      <c r="L20" s="5"/>
      <c r="M20" s="5"/>
    </row>
    <row r="21" spans="1:13" ht="33" customHeight="1">
      <c r="A21" s="9" t="s">
        <v>105</v>
      </c>
      <c r="B21" s="48" t="s">
        <v>214</v>
      </c>
      <c r="C21" s="95">
        <v>885</v>
      </c>
      <c r="D21" s="49" t="s">
        <v>366</v>
      </c>
      <c r="E21" s="49" t="s">
        <v>369</v>
      </c>
      <c r="F21" s="49" t="s">
        <v>251</v>
      </c>
      <c r="G21" s="49" t="s">
        <v>204</v>
      </c>
      <c r="H21" s="89"/>
      <c r="I21" s="37">
        <f>158.2-0.5</f>
        <v>157.7</v>
      </c>
      <c r="J21" s="37">
        <v>164.7</v>
      </c>
      <c r="K21" s="37">
        <v>171.3</v>
      </c>
      <c r="L21" s="5"/>
      <c r="M21" s="5"/>
    </row>
    <row r="22" spans="1:13" ht="15.75" hidden="1">
      <c r="A22" s="9" t="s">
        <v>106</v>
      </c>
      <c r="B22" s="19" t="s">
        <v>8</v>
      </c>
      <c r="C22" s="95"/>
      <c r="D22" s="21"/>
      <c r="E22" s="21" t="s">
        <v>7</v>
      </c>
      <c r="F22" s="49" t="s">
        <v>92</v>
      </c>
      <c r="G22" s="21" t="s">
        <v>81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ht="15.75">
      <c r="A23" s="9" t="s">
        <v>438</v>
      </c>
      <c r="B23" s="7" t="s">
        <v>227</v>
      </c>
      <c r="C23" s="96">
        <v>885</v>
      </c>
      <c r="D23" s="44" t="s">
        <v>366</v>
      </c>
      <c r="E23" s="44" t="s">
        <v>369</v>
      </c>
      <c r="F23" s="44" t="s">
        <v>251</v>
      </c>
      <c r="G23" s="20" t="s">
        <v>220</v>
      </c>
      <c r="H23" s="90"/>
      <c r="I23" s="11">
        <f>I24</f>
        <v>0.5</v>
      </c>
      <c r="J23" s="11">
        <f>J24</f>
        <v>0</v>
      </c>
      <c r="K23" s="11">
        <f>K24</f>
        <v>0</v>
      </c>
      <c r="L23" s="5"/>
      <c r="M23" s="5"/>
    </row>
    <row r="24" spans="1:13" ht="15.75">
      <c r="A24" s="9" t="s">
        <v>439</v>
      </c>
      <c r="B24" s="48" t="s">
        <v>222</v>
      </c>
      <c r="C24" s="95">
        <v>885</v>
      </c>
      <c r="D24" s="49" t="s">
        <v>366</v>
      </c>
      <c r="E24" s="49" t="s">
        <v>369</v>
      </c>
      <c r="F24" s="49" t="s">
        <v>251</v>
      </c>
      <c r="G24" s="21" t="s">
        <v>223</v>
      </c>
      <c r="H24" s="88"/>
      <c r="I24" s="12">
        <f>0.5</f>
        <v>0.5</v>
      </c>
      <c r="J24" s="12">
        <v>0</v>
      </c>
      <c r="K24" s="88">
        <v>0</v>
      </c>
      <c r="L24" s="5"/>
      <c r="M24" s="5"/>
    </row>
    <row r="25" spans="1:13" s="23" customFormat="1" ht="31.5">
      <c r="A25" s="9" t="s">
        <v>107</v>
      </c>
      <c r="B25" s="7" t="s">
        <v>208</v>
      </c>
      <c r="C25" s="96">
        <v>885</v>
      </c>
      <c r="D25" s="20" t="s">
        <v>366</v>
      </c>
      <c r="E25" s="20" t="s">
        <v>369</v>
      </c>
      <c r="F25" s="20" t="s">
        <v>252</v>
      </c>
      <c r="G25" s="20"/>
      <c r="H25" s="90"/>
      <c r="I25" s="11">
        <f>I29+I27+I41</f>
        <v>6284.099999999999</v>
      </c>
      <c r="J25" s="11">
        <f>J29+J27+J41</f>
        <v>8944.099999999999</v>
      </c>
      <c r="K25" s="11">
        <f>K29+K27+K41</f>
        <v>9301.7</v>
      </c>
      <c r="L25" s="4"/>
      <c r="M25" s="4"/>
    </row>
    <row r="26" spans="1:13" s="23" customFormat="1" ht="84.75" customHeight="1">
      <c r="A26" s="9" t="s">
        <v>108</v>
      </c>
      <c r="B26" s="7" t="s">
        <v>225</v>
      </c>
      <c r="C26" s="96">
        <v>885</v>
      </c>
      <c r="D26" s="20" t="s">
        <v>366</v>
      </c>
      <c r="E26" s="20" t="s">
        <v>369</v>
      </c>
      <c r="F26" s="20" t="s">
        <v>252</v>
      </c>
      <c r="G26" s="20" t="s">
        <v>213</v>
      </c>
      <c r="H26" s="90"/>
      <c r="I26" s="11">
        <f>I27</f>
        <v>5070.9</v>
      </c>
      <c r="J26" s="11">
        <f>J27</f>
        <v>6642.4</v>
      </c>
      <c r="K26" s="11">
        <f>K27</f>
        <v>6907.9</v>
      </c>
      <c r="L26" s="4"/>
      <c r="M26" s="4"/>
    </row>
    <row r="27" spans="1:13" s="23" customFormat="1" ht="31.5">
      <c r="A27" s="40" t="s">
        <v>109</v>
      </c>
      <c r="B27" s="48" t="s">
        <v>214</v>
      </c>
      <c r="C27" s="95">
        <v>885</v>
      </c>
      <c r="D27" s="49" t="s">
        <v>366</v>
      </c>
      <c r="E27" s="49" t="s">
        <v>369</v>
      </c>
      <c r="F27" s="49" t="s">
        <v>252</v>
      </c>
      <c r="G27" s="49" t="s">
        <v>204</v>
      </c>
      <c r="H27" s="89"/>
      <c r="I27" s="37">
        <f>5070.9</f>
        <v>5070.9</v>
      </c>
      <c r="J27" s="37">
        <v>6642.4</v>
      </c>
      <c r="K27" s="37">
        <v>6907.9</v>
      </c>
      <c r="L27" s="4"/>
      <c r="M27" s="4"/>
    </row>
    <row r="28" spans="1:13" s="23" customFormat="1" ht="31.5" customHeight="1">
      <c r="A28" s="9" t="s">
        <v>111</v>
      </c>
      <c r="B28" s="7" t="s">
        <v>341</v>
      </c>
      <c r="C28" s="96">
        <v>885</v>
      </c>
      <c r="D28" s="20" t="s">
        <v>366</v>
      </c>
      <c r="E28" s="20" t="s">
        <v>369</v>
      </c>
      <c r="F28" s="20" t="s">
        <v>252</v>
      </c>
      <c r="G28" s="20" t="s">
        <v>212</v>
      </c>
      <c r="H28" s="90"/>
      <c r="I28" s="11">
        <f>I29</f>
        <v>1208.3999999999999</v>
      </c>
      <c r="J28" s="11">
        <f>J29</f>
        <v>2301.7</v>
      </c>
      <c r="K28" s="11">
        <f>K29</f>
        <v>2393.8</v>
      </c>
      <c r="L28" s="4"/>
      <c r="M28" s="4"/>
    </row>
    <row r="29" spans="1:13" ht="30.75" customHeight="1">
      <c r="A29" s="9" t="s">
        <v>150</v>
      </c>
      <c r="B29" s="61" t="s">
        <v>217</v>
      </c>
      <c r="C29" s="133">
        <v>885</v>
      </c>
      <c r="D29" s="21" t="s">
        <v>366</v>
      </c>
      <c r="E29" s="49" t="s">
        <v>369</v>
      </c>
      <c r="F29" s="49" t="s">
        <v>252</v>
      </c>
      <c r="G29" s="49" t="s">
        <v>216</v>
      </c>
      <c r="H29" s="89"/>
      <c r="I29" s="37">
        <f>2213.2-1000-3.8-1</f>
        <v>1208.3999999999999</v>
      </c>
      <c r="J29" s="37">
        <v>2301.7</v>
      </c>
      <c r="K29" s="37">
        <v>2393.8</v>
      </c>
      <c r="L29" s="5"/>
      <c r="M29" s="5"/>
    </row>
    <row r="30" spans="1:13" ht="15.75" hidden="1">
      <c r="A30" s="8" t="s">
        <v>61</v>
      </c>
      <c r="B30" s="19" t="s">
        <v>16</v>
      </c>
      <c r="C30" s="95"/>
      <c r="D30" s="21"/>
      <c r="E30" s="21" t="s">
        <v>7</v>
      </c>
      <c r="F30" s="49" t="s">
        <v>80</v>
      </c>
      <c r="G30" s="49" t="s">
        <v>81</v>
      </c>
      <c r="H30" s="88">
        <v>211</v>
      </c>
      <c r="I30" s="12">
        <v>1188.7</v>
      </c>
      <c r="J30" s="88">
        <v>1271.3</v>
      </c>
      <c r="K30" s="88">
        <v>1348.1</v>
      </c>
      <c r="L30" s="5"/>
      <c r="M30" s="5"/>
    </row>
    <row r="31" spans="1:13" ht="15.75" customHeight="1" hidden="1">
      <c r="A31" s="8" t="s">
        <v>62</v>
      </c>
      <c r="B31" s="19" t="s">
        <v>85</v>
      </c>
      <c r="C31" s="95"/>
      <c r="D31" s="21"/>
      <c r="E31" s="21" t="s">
        <v>7</v>
      </c>
      <c r="F31" s="49" t="s">
        <v>80</v>
      </c>
      <c r="G31" s="49" t="s">
        <v>81</v>
      </c>
      <c r="H31" s="88">
        <v>213</v>
      </c>
      <c r="I31" s="12">
        <v>359</v>
      </c>
      <c r="J31" s="88">
        <v>383.9</v>
      </c>
      <c r="K31" s="88">
        <v>407.1</v>
      </c>
      <c r="L31" s="5"/>
      <c r="M31" s="5"/>
    </row>
    <row r="32" spans="1:13" ht="15.75" hidden="1">
      <c r="A32" s="9" t="s">
        <v>63</v>
      </c>
      <c r="B32" s="7" t="s">
        <v>86</v>
      </c>
      <c r="C32" s="96"/>
      <c r="D32" s="21"/>
      <c r="E32" s="20" t="s">
        <v>7</v>
      </c>
      <c r="F32" s="20" t="s">
        <v>80</v>
      </c>
      <c r="G32" s="20" t="s">
        <v>81</v>
      </c>
      <c r="H32" s="90">
        <v>220</v>
      </c>
      <c r="I32" s="11">
        <f>I33+I34+I35</f>
        <v>298.6</v>
      </c>
      <c r="J32" s="11">
        <f>J33+J34+J35</f>
        <v>312.6</v>
      </c>
      <c r="K32" s="11">
        <f>K33+K34+K35</f>
        <v>325.5</v>
      </c>
      <c r="L32" s="5"/>
      <c r="M32" s="5"/>
    </row>
    <row r="33" spans="1:13" ht="15.75" hidden="1">
      <c r="A33" s="40" t="s">
        <v>100</v>
      </c>
      <c r="B33" s="19" t="s">
        <v>9</v>
      </c>
      <c r="C33" s="95"/>
      <c r="D33" s="21"/>
      <c r="E33" s="21" t="s">
        <v>7</v>
      </c>
      <c r="F33" s="49" t="s">
        <v>80</v>
      </c>
      <c r="G33" s="49" t="s">
        <v>81</v>
      </c>
      <c r="H33" s="88">
        <v>221</v>
      </c>
      <c r="I33" s="12">
        <v>9.6</v>
      </c>
      <c r="J33" s="12">
        <v>10</v>
      </c>
      <c r="K33" s="12">
        <v>10.5</v>
      </c>
      <c r="L33" s="5"/>
      <c r="M33" s="5"/>
    </row>
    <row r="34" spans="1:13" ht="17.25" customHeight="1" hidden="1">
      <c r="A34" s="40" t="s">
        <v>103</v>
      </c>
      <c r="B34" s="19" t="s">
        <v>87</v>
      </c>
      <c r="C34" s="95"/>
      <c r="D34" s="21"/>
      <c r="E34" s="21" t="s">
        <v>7</v>
      </c>
      <c r="F34" s="49" t="s">
        <v>91</v>
      </c>
      <c r="G34" s="21" t="s">
        <v>81</v>
      </c>
      <c r="H34" s="88">
        <v>225</v>
      </c>
      <c r="I34" s="12">
        <v>64</v>
      </c>
      <c r="J34" s="12">
        <v>67</v>
      </c>
      <c r="K34" s="12">
        <v>70</v>
      </c>
      <c r="L34" s="5"/>
      <c r="M34" s="5"/>
    </row>
    <row r="35" spans="1:13" ht="15.75" hidden="1">
      <c r="A35" s="40" t="s">
        <v>104</v>
      </c>
      <c r="B35" s="19" t="s">
        <v>88</v>
      </c>
      <c r="C35" s="95"/>
      <c r="D35" s="21"/>
      <c r="E35" s="21" t="s">
        <v>7</v>
      </c>
      <c r="F35" s="49" t="s">
        <v>80</v>
      </c>
      <c r="G35" s="49" t="s">
        <v>81</v>
      </c>
      <c r="H35" s="88">
        <v>226</v>
      </c>
      <c r="I35" s="12">
        <v>225</v>
      </c>
      <c r="J35" s="88">
        <v>235.6</v>
      </c>
      <c r="K35" s="88">
        <v>245</v>
      </c>
      <c r="L35" s="5"/>
      <c r="M35" s="5"/>
    </row>
    <row r="36" spans="1:13" ht="15.75" hidden="1">
      <c r="A36" s="40" t="s">
        <v>116</v>
      </c>
      <c r="B36" s="19" t="s">
        <v>12</v>
      </c>
      <c r="C36" s="95"/>
      <c r="D36" s="44"/>
      <c r="E36" s="44" t="s">
        <v>7</v>
      </c>
      <c r="F36" s="44" t="s">
        <v>80</v>
      </c>
      <c r="G36" s="44" t="s">
        <v>81</v>
      </c>
      <c r="H36" s="82">
        <v>290</v>
      </c>
      <c r="I36" s="53">
        <v>81</v>
      </c>
      <c r="J36" s="53">
        <v>84.8</v>
      </c>
      <c r="K36" s="53">
        <v>88.2</v>
      </c>
      <c r="L36" s="5"/>
      <c r="M36" s="5"/>
    </row>
    <row r="37" spans="1:13" ht="17.25" customHeight="1" hidden="1">
      <c r="A37" s="9" t="s">
        <v>101</v>
      </c>
      <c r="B37" s="7" t="s">
        <v>13</v>
      </c>
      <c r="C37" s="96"/>
      <c r="D37" s="21"/>
      <c r="E37" s="20" t="s">
        <v>7</v>
      </c>
      <c r="F37" s="20" t="s">
        <v>80</v>
      </c>
      <c r="G37" s="20" t="s">
        <v>81</v>
      </c>
      <c r="H37" s="90">
        <v>300</v>
      </c>
      <c r="I37" s="11">
        <f>I39+I38</f>
        <v>132</v>
      </c>
      <c r="J37" s="11">
        <f>J39+J38</f>
        <v>132</v>
      </c>
      <c r="K37" s="11">
        <f>K39</f>
        <v>82</v>
      </c>
      <c r="L37" s="5"/>
      <c r="M37" s="5"/>
    </row>
    <row r="38" spans="1:13" ht="17.25" customHeight="1" hidden="1">
      <c r="A38" s="40" t="s">
        <v>102</v>
      </c>
      <c r="B38" s="19" t="s">
        <v>60</v>
      </c>
      <c r="C38" s="95"/>
      <c r="D38" s="21"/>
      <c r="E38" s="21" t="s">
        <v>7</v>
      </c>
      <c r="F38" s="49" t="s">
        <v>80</v>
      </c>
      <c r="G38" s="49" t="s">
        <v>81</v>
      </c>
      <c r="H38" s="88">
        <v>310</v>
      </c>
      <c r="I38" s="12">
        <v>50</v>
      </c>
      <c r="J38" s="37">
        <v>50</v>
      </c>
      <c r="K38" s="37">
        <v>50</v>
      </c>
      <c r="L38" s="5"/>
      <c r="M38" s="5"/>
    </row>
    <row r="39" spans="1:13" ht="16.5" customHeight="1" hidden="1">
      <c r="A39" s="40" t="s">
        <v>149</v>
      </c>
      <c r="B39" s="19" t="s">
        <v>117</v>
      </c>
      <c r="C39" s="95"/>
      <c r="D39" s="21"/>
      <c r="E39" s="21" t="s">
        <v>7</v>
      </c>
      <c r="F39" s="49" t="s">
        <v>80</v>
      </c>
      <c r="G39" s="49" t="s">
        <v>81</v>
      </c>
      <c r="H39" s="88">
        <v>340</v>
      </c>
      <c r="I39" s="12">
        <v>82</v>
      </c>
      <c r="J39" s="12">
        <v>82</v>
      </c>
      <c r="K39" s="12">
        <v>82</v>
      </c>
      <c r="L39" s="5"/>
      <c r="M39" s="5"/>
    </row>
    <row r="40" spans="1:13" ht="17.25" customHeight="1">
      <c r="A40" s="41" t="s">
        <v>240</v>
      </c>
      <c r="B40" s="45" t="s">
        <v>227</v>
      </c>
      <c r="C40" s="96">
        <v>885</v>
      </c>
      <c r="D40" s="44" t="s">
        <v>366</v>
      </c>
      <c r="E40" s="44" t="s">
        <v>369</v>
      </c>
      <c r="F40" s="44" t="s">
        <v>252</v>
      </c>
      <c r="G40" s="44" t="s">
        <v>220</v>
      </c>
      <c r="H40" s="82"/>
      <c r="I40" s="53">
        <f>I41</f>
        <v>4.8</v>
      </c>
      <c r="J40" s="53">
        <f>J41</f>
        <v>0</v>
      </c>
      <c r="K40" s="53">
        <f>K41</f>
        <v>0</v>
      </c>
      <c r="L40" s="5"/>
      <c r="M40" s="5"/>
    </row>
    <row r="41" spans="1:13" ht="17.25" customHeight="1">
      <c r="A41" s="41" t="s">
        <v>241</v>
      </c>
      <c r="B41" s="19" t="s">
        <v>12</v>
      </c>
      <c r="C41" s="95">
        <v>885</v>
      </c>
      <c r="D41" s="21" t="s">
        <v>366</v>
      </c>
      <c r="E41" s="21" t="s">
        <v>369</v>
      </c>
      <c r="F41" s="49" t="s">
        <v>252</v>
      </c>
      <c r="G41" s="21" t="s">
        <v>223</v>
      </c>
      <c r="H41" s="88"/>
      <c r="I41" s="12">
        <f>3.8+1</f>
        <v>4.8</v>
      </c>
      <c r="J41" s="12">
        <v>0</v>
      </c>
      <c r="K41" s="12">
        <v>0</v>
      </c>
      <c r="L41" s="5"/>
      <c r="M41" s="5"/>
    </row>
    <row r="42" spans="1:13" ht="17.25" customHeight="1">
      <c r="A42" s="41" t="s">
        <v>431</v>
      </c>
      <c r="B42" s="7" t="s">
        <v>229</v>
      </c>
      <c r="C42" s="96">
        <v>885</v>
      </c>
      <c r="D42" s="44" t="s">
        <v>366</v>
      </c>
      <c r="E42" s="20" t="s">
        <v>369</v>
      </c>
      <c r="F42" s="44" t="s">
        <v>256</v>
      </c>
      <c r="G42" s="44"/>
      <c r="H42" s="88"/>
      <c r="I42" s="53">
        <f aca="true" t="shared" si="1" ref="I42:K43">I43</f>
        <v>96</v>
      </c>
      <c r="J42" s="53">
        <f t="shared" si="1"/>
        <v>100</v>
      </c>
      <c r="K42" s="53">
        <f t="shared" si="1"/>
        <v>100</v>
      </c>
      <c r="L42" s="5"/>
      <c r="M42" s="5"/>
    </row>
    <row r="43" spans="1:13" ht="17.25" customHeight="1">
      <c r="A43" s="40" t="s">
        <v>114</v>
      </c>
      <c r="B43" s="19" t="s">
        <v>227</v>
      </c>
      <c r="C43" s="95">
        <v>885</v>
      </c>
      <c r="D43" s="49" t="s">
        <v>366</v>
      </c>
      <c r="E43" s="21" t="s">
        <v>369</v>
      </c>
      <c r="F43" s="49" t="s">
        <v>256</v>
      </c>
      <c r="G43" s="49" t="s">
        <v>220</v>
      </c>
      <c r="H43" s="88"/>
      <c r="I43" s="12">
        <f t="shared" si="1"/>
        <v>96</v>
      </c>
      <c r="J43" s="12">
        <f t="shared" si="1"/>
        <v>100</v>
      </c>
      <c r="K43" s="12">
        <f t="shared" si="1"/>
        <v>100</v>
      </c>
      <c r="L43" s="5"/>
      <c r="M43" s="5"/>
    </row>
    <row r="44" spans="1:13" ht="17.25" customHeight="1">
      <c r="A44" s="40" t="s">
        <v>432</v>
      </c>
      <c r="B44" s="48" t="s">
        <v>222</v>
      </c>
      <c r="C44" s="95">
        <v>885</v>
      </c>
      <c r="D44" s="21" t="s">
        <v>366</v>
      </c>
      <c r="E44" s="49" t="s">
        <v>369</v>
      </c>
      <c r="F44" s="21" t="s">
        <v>256</v>
      </c>
      <c r="G44" s="21" t="s">
        <v>223</v>
      </c>
      <c r="H44" s="88"/>
      <c r="I44" s="12">
        <v>96</v>
      </c>
      <c r="J44" s="12">
        <v>100</v>
      </c>
      <c r="K44" s="12">
        <v>100</v>
      </c>
      <c r="L44" s="5"/>
      <c r="M44" s="5"/>
    </row>
    <row r="45" spans="1:13" ht="65.25" customHeight="1">
      <c r="A45" s="41" t="s">
        <v>389</v>
      </c>
      <c r="B45" s="146" t="s">
        <v>390</v>
      </c>
      <c r="C45" s="44" t="s">
        <v>386</v>
      </c>
      <c r="D45" s="21"/>
      <c r="E45" s="21"/>
      <c r="F45" s="49"/>
      <c r="G45" s="21"/>
      <c r="H45" s="88"/>
      <c r="I45" s="53">
        <f>I46+I93+I103+I113+I142+I198+I224+I256+I236</f>
        <v>86569.7</v>
      </c>
      <c r="J45" s="53">
        <f>J46+J93+J103+J113+J142+J198+J224+J256+J236</f>
        <v>91913.1</v>
      </c>
      <c r="K45" s="53">
        <f>K46+K93+K103+K113+K142+K198+K224+K256+K236</f>
        <v>92740.09999999999</v>
      </c>
      <c r="L45" s="5"/>
      <c r="M45" s="5"/>
    </row>
    <row r="46" spans="1:13" ht="65.25" customHeight="1">
      <c r="A46" s="67" t="s">
        <v>66</v>
      </c>
      <c r="B46" s="74" t="s">
        <v>22</v>
      </c>
      <c r="C46" s="67" t="s">
        <v>386</v>
      </c>
      <c r="D46" s="67" t="s">
        <v>391</v>
      </c>
      <c r="E46" s="147"/>
      <c r="F46" s="148"/>
      <c r="G46" s="147"/>
      <c r="H46" s="149"/>
      <c r="I46" s="150">
        <f>I47+I80+I85</f>
        <v>29476</v>
      </c>
      <c r="J46" s="150">
        <f>J47+J80+J85</f>
        <v>31983.8</v>
      </c>
      <c r="K46" s="150">
        <f>K47+K80+K85</f>
        <v>33170.7</v>
      </c>
      <c r="L46" s="5"/>
      <c r="M46" s="5"/>
    </row>
    <row r="47" spans="1:13" ht="66" customHeight="1">
      <c r="A47" s="25" t="s">
        <v>383</v>
      </c>
      <c r="B47" s="46" t="s">
        <v>371</v>
      </c>
      <c r="C47" s="97">
        <v>977</v>
      </c>
      <c r="D47" s="112" t="s">
        <v>366</v>
      </c>
      <c r="E47" s="33" t="s">
        <v>372</v>
      </c>
      <c r="F47" s="33"/>
      <c r="G47" s="33"/>
      <c r="H47" s="113"/>
      <c r="I47" s="36">
        <f>I48+I53+I56</f>
        <v>29318.2</v>
      </c>
      <c r="J47" s="36">
        <f>J48+J53+J56</f>
        <v>31825.7</v>
      </c>
      <c r="K47" s="36">
        <f>K48+K53+K56</f>
        <v>33012.299999999996</v>
      </c>
      <c r="L47" s="5"/>
      <c r="M47" s="5"/>
    </row>
    <row r="48" spans="1:13" ht="18" customHeight="1">
      <c r="A48" s="9" t="s">
        <v>67</v>
      </c>
      <c r="B48" s="7" t="s">
        <v>31</v>
      </c>
      <c r="C48" s="96">
        <v>977</v>
      </c>
      <c r="D48" s="20" t="s">
        <v>366</v>
      </c>
      <c r="E48" s="20" t="s">
        <v>372</v>
      </c>
      <c r="F48" s="20" t="s">
        <v>253</v>
      </c>
      <c r="G48" s="20"/>
      <c r="H48" s="88"/>
      <c r="I48" s="11">
        <f>I50</f>
        <v>1380.1</v>
      </c>
      <c r="J48" s="11">
        <f>J50</f>
        <v>1437.5</v>
      </c>
      <c r="K48" s="11">
        <f>K50</f>
        <v>1495.9</v>
      </c>
      <c r="L48" s="5"/>
      <c r="M48" s="5"/>
    </row>
    <row r="49" spans="1:13" ht="84.75" customHeight="1">
      <c r="A49" s="9" t="s">
        <v>228</v>
      </c>
      <c r="B49" s="7" t="s">
        <v>225</v>
      </c>
      <c r="C49" s="96">
        <v>977</v>
      </c>
      <c r="D49" s="20" t="s">
        <v>366</v>
      </c>
      <c r="E49" s="20" t="s">
        <v>372</v>
      </c>
      <c r="F49" s="20" t="s">
        <v>253</v>
      </c>
      <c r="G49" s="20" t="s">
        <v>213</v>
      </c>
      <c r="H49" s="88"/>
      <c r="I49" s="11">
        <f>I50</f>
        <v>1380.1</v>
      </c>
      <c r="J49" s="11">
        <f>J50</f>
        <v>1437.5</v>
      </c>
      <c r="K49" s="11">
        <f>K50</f>
        <v>1495.9</v>
      </c>
      <c r="L49" s="5"/>
      <c r="M49" s="5"/>
    </row>
    <row r="50" spans="1:13" ht="40.5" customHeight="1">
      <c r="A50" s="9" t="s">
        <v>392</v>
      </c>
      <c r="B50" s="48" t="s">
        <v>214</v>
      </c>
      <c r="C50" s="95">
        <v>977</v>
      </c>
      <c r="D50" s="21" t="s">
        <v>366</v>
      </c>
      <c r="E50" s="49" t="s">
        <v>372</v>
      </c>
      <c r="F50" s="49" t="s">
        <v>253</v>
      </c>
      <c r="G50" s="49" t="s">
        <v>204</v>
      </c>
      <c r="H50" s="89"/>
      <c r="I50" s="37">
        <v>1380.1</v>
      </c>
      <c r="J50" s="37">
        <v>1437.5</v>
      </c>
      <c r="K50" s="37">
        <v>1495.9</v>
      </c>
      <c r="L50" s="5"/>
      <c r="M50" s="5"/>
    </row>
    <row r="51" spans="1:13" ht="15.75" hidden="1">
      <c r="A51" s="8" t="s">
        <v>105</v>
      </c>
      <c r="B51" s="19" t="s">
        <v>16</v>
      </c>
      <c r="C51" s="95"/>
      <c r="D51" s="21"/>
      <c r="E51" s="21" t="s">
        <v>20</v>
      </c>
      <c r="F51" s="49" t="s">
        <v>83</v>
      </c>
      <c r="G51" s="21" t="s">
        <v>81</v>
      </c>
      <c r="H51" s="88">
        <v>211</v>
      </c>
      <c r="I51" s="12">
        <v>703</v>
      </c>
      <c r="J51" s="12">
        <v>751.7</v>
      </c>
      <c r="K51" s="12">
        <v>796.9</v>
      </c>
      <c r="L51" s="5"/>
      <c r="M51" s="5"/>
    </row>
    <row r="52" spans="1:13" ht="19.5" customHeight="1" hidden="1">
      <c r="A52" s="8" t="s">
        <v>106</v>
      </c>
      <c r="B52" s="19" t="s">
        <v>85</v>
      </c>
      <c r="C52" s="95"/>
      <c r="D52" s="21"/>
      <c r="E52" s="21" t="s">
        <v>20</v>
      </c>
      <c r="F52" s="49" t="s">
        <v>83</v>
      </c>
      <c r="G52" s="21" t="s">
        <v>81</v>
      </c>
      <c r="H52" s="88">
        <v>213</v>
      </c>
      <c r="I52" s="12">
        <v>154.6</v>
      </c>
      <c r="J52" s="12">
        <v>227</v>
      </c>
      <c r="K52" s="88">
        <v>240.7</v>
      </c>
      <c r="L52" s="5"/>
      <c r="M52" s="5"/>
    </row>
    <row r="53" spans="1:13" ht="33.75" customHeight="1">
      <c r="A53" s="9" t="s">
        <v>393</v>
      </c>
      <c r="B53" s="7" t="s">
        <v>209</v>
      </c>
      <c r="C53" s="96">
        <v>977</v>
      </c>
      <c r="D53" s="44" t="s">
        <v>366</v>
      </c>
      <c r="E53" s="20" t="s">
        <v>372</v>
      </c>
      <c r="F53" s="20" t="s">
        <v>254</v>
      </c>
      <c r="G53" s="20"/>
      <c r="H53" s="88"/>
      <c r="I53" s="11">
        <f>I60+I55+I78+I75</f>
        <v>27037.7</v>
      </c>
      <c r="J53" s="11">
        <f>J60+J55+J78</f>
        <v>29451</v>
      </c>
      <c r="K53" s="11">
        <f>K60+K55+K78</f>
        <v>30541.699999999997</v>
      </c>
      <c r="L53" s="5"/>
      <c r="M53" s="5"/>
    </row>
    <row r="54" spans="1:13" ht="66.75" customHeight="1">
      <c r="A54" s="9" t="s">
        <v>394</v>
      </c>
      <c r="B54" s="7" t="s">
        <v>225</v>
      </c>
      <c r="C54" s="96">
        <v>977</v>
      </c>
      <c r="D54" s="44" t="s">
        <v>366</v>
      </c>
      <c r="E54" s="20" t="s">
        <v>372</v>
      </c>
      <c r="F54" s="20" t="s">
        <v>254</v>
      </c>
      <c r="G54" s="20" t="s">
        <v>213</v>
      </c>
      <c r="H54" s="88"/>
      <c r="I54" s="11">
        <f>I55</f>
        <v>22872.4</v>
      </c>
      <c r="J54" s="11">
        <f>J55</f>
        <v>23546.6</v>
      </c>
      <c r="K54" s="11">
        <f>K55</f>
        <v>24401.1</v>
      </c>
      <c r="L54" s="5"/>
      <c r="M54" s="5"/>
    </row>
    <row r="55" spans="1:13" ht="36.75" customHeight="1">
      <c r="A55" s="9" t="s">
        <v>395</v>
      </c>
      <c r="B55" s="48" t="s">
        <v>214</v>
      </c>
      <c r="C55" s="95">
        <v>977</v>
      </c>
      <c r="D55" s="49" t="s">
        <v>366</v>
      </c>
      <c r="E55" s="49" t="s">
        <v>372</v>
      </c>
      <c r="F55" s="49" t="s">
        <v>254</v>
      </c>
      <c r="G55" s="49" t="s">
        <v>204</v>
      </c>
      <c r="H55" s="88"/>
      <c r="I55" s="37">
        <f>22872.4</f>
        <v>22872.4</v>
      </c>
      <c r="J55" s="37">
        <f>24984.1-1437.5</f>
        <v>23546.6</v>
      </c>
      <c r="K55" s="37">
        <f>25897-1495.9</f>
        <v>24401.1</v>
      </c>
      <c r="L55" s="5"/>
      <c r="M55" s="5"/>
    </row>
    <row r="56" spans="1:13" ht="71.25" customHeight="1">
      <c r="A56" s="9" t="s">
        <v>396</v>
      </c>
      <c r="B56" s="48" t="s">
        <v>406</v>
      </c>
      <c r="C56" s="95">
        <v>977</v>
      </c>
      <c r="D56" s="44" t="s">
        <v>366</v>
      </c>
      <c r="E56" s="44" t="s">
        <v>372</v>
      </c>
      <c r="F56" s="44" t="s">
        <v>288</v>
      </c>
      <c r="G56" s="44"/>
      <c r="H56" s="82"/>
      <c r="I56" s="53">
        <f>I57+I73</f>
        <v>900.4</v>
      </c>
      <c r="J56" s="53">
        <f>J57+J73</f>
        <v>937.2</v>
      </c>
      <c r="K56" s="53">
        <f>K57+K73</f>
        <v>974.6999999999999</v>
      </c>
      <c r="L56" s="5"/>
      <c r="M56" s="5"/>
    </row>
    <row r="57" spans="1:13" ht="36.75" customHeight="1">
      <c r="A57" s="9" t="s">
        <v>397</v>
      </c>
      <c r="B57" s="62" t="s">
        <v>246</v>
      </c>
      <c r="C57" s="134" t="s">
        <v>386</v>
      </c>
      <c r="D57" s="44" t="s">
        <v>366</v>
      </c>
      <c r="E57" s="44" t="s">
        <v>372</v>
      </c>
      <c r="F57" s="44" t="s">
        <v>288</v>
      </c>
      <c r="G57" s="44" t="s">
        <v>213</v>
      </c>
      <c r="H57" s="82"/>
      <c r="I57" s="53">
        <f>I58</f>
        <v>835.5</v>
      </c>
      <c r="J57" s="53">
        <f>J58</f>
        <v>863.7</v>
      </c>
      <c r="K57" s="53">
        <f>K58</f>
        <v>898.3</v>
      </c>
      <c r="L57" s="5"/>
      <c r="M57" s="5"/>
    </row>
    <row r="58" spans="1:13" ht="36.75" customHeight="1">
      <c r="A58" s="9" t="s">
        <v>398</v>
      </c>
      <c r="B58" s="48" t="s">
        <v>242</v>
      </c>
      <c r="C58" s="95">
        <v>977</v>
      </c>
      <c r="D58" s="49" t="s">
        <v>366</v>
      </c>
      <c r="E58" s="49" t="s">
        <v>372</v>
      </c>
      <c r="F58" s="49" t="s">
        <v>288</v>
      </c>
      <c r="G58" s="49" t="s">
        <v>204</v>
      </c>
      <c r="H58" s="88"/>
      <c r="I58" s="37">
        <f>829.7+2.9+2.9</f>
        <v>835.5</v>
      </c>
      <c r="J58" s="37">
        <v>863.7</v>
      </c>
      <c r="K58" s="37">
        <v>898.3</v>
      </c>
      <c r="L58" s="5"/>
      <c r="M58" s="5"/>
    </row>
    <row r="59" spans="1:13" ht="36" customHeight="1">
      <c r="A59" s="9" t="s">
        <v>400</v>
      </c>
      <c r="B59" s="7" t="s">
        <v>226</v>
      </c>
      <c r="C59" s="96">
        <v>977</v>
      </c>
      <c r="D59" s="44" t="s">
        <v>366</v>
      </c>
      <c r="E59" s="20" t="s">
        <v>372</v>
      </c>
      <c r="F59" s="20" t="s">
        <v>254</v>
      </c>
      <c r="G59" s="20" t="s">
        <v>212</v>
      </c>
      <c r="H59" s="88"/>
      <c r="I59" s="11">
        <f>I60</f>
        <v>4071.9</v>
      </c>
      <c r="J59" s="11">
        <f>J60</f>
        <v>5849.4</v>
      </c>
      <c r="K59" s="11">
        <f>K60</f>
        <v>6085.6</v>
      </c>
      <c r="L59" s="5"/>
      <c r="M59" s="5"/>
    </row>
    <row r="60" spans="1:13" ht="45" customHeight="1">
      <c r="A60" s="9" t="s">
        <v>401</v>
      </c>
      <c r="B60" s="48" t="s">
        <v>217</v>
      </c>
      <c r="C60" s="95">
        <v>977</v>
      </c>
      <c r="D60" s="21" t="s">
        <v>366</v>
      </c>
      <c r="E60" s="49" t="s">
        <v>372</v>
      </c>
      <c r="F60" s="49" t="s">
        <v>254</v>
      </c>
      <c r="G60" s="49" t="s">
        <v>216</v>
      </c>
      <c r="H60" s="89"/>
      <c r="I60" s="37">
        <f>5677.3-2000-5.3-0.1+400</f>
        <v>4071.9</v>
      </c>
      <c r="J60" s="37">
        <f>5904.4-55</f>
        <v>5849.4</v>
      </c>
      <c r="K60" s="37">
        <f>6140.6-55</f>
        <v>6085.6</v>
      </c>
      <c r="L60" s="5"/>
      <c r="M60" s="5"/>
    </row>
    <row r="61" spans="1:13" ht="15.75" hidden="1">
      <c r="A61" s="8" t="s">
        <v>109</v>
      </c>
      <c r="B61" s="19" t="s">
        <v>16</v>
      </c>
      <c r="C61" s="95"/>
      <c r="D61" s="21"/>
      <c r="E61" s="21" t="s">
        <v>20</v>
      </c>
      <c r="F61" s="49" t="s">
        <v>91</v>
      </c>
      <c r="G61" s="21" t="s">
        <v>81</v>
      </c>
      <c r="H61" s="88">
        <v>211</v>
      </c>
      <c r="I61" s="12">
        <v>8539.7</v>
      </c>
      <c r="J61" s="88">
        <v>9131.9</v>
      </c>
      <c r="K61" s="88">
        <v>9681.4</v>
      </c>
      <c r="L61" s="5"/>
      <c r="M61" s="5"/>
    </row>
    <row r="62" spans="1:13" ht="17.25" customHeight="1" hidden="1">
      <c r="A62" s="8" t="s">
        <v>110</v>
      </c>
      <c r="B62" s="19" t="s">
        <v>85</v>
      </c>
      <c r="C62" s="95"/>
      <c r="D62" s="21"/>
      <c r="E62" s="21" t="s">
        <v>20</v>
      </c>
      <c r="F62" s="49" t="s">
        <v>91</v>
      </c>
      <c r="G62" s="21" t="s">
        <v>81</v>
      </c>
      <c r="H62" s="88">
        <v>213</v>
      </c>
      <c r="I62" s="12">
        <v>2359.5</v>
      </c>
      <c r="J62" s="12">
        <v>2499.6</v>
      </c>
      <c r="K62" s="88">
        <v>2631.4</v>
      </c>
      <c r="L62" s="5"/>
      <c r="M62" s="5"/>
    </row>
    <row r="63" spans="1:13" ht="15.75" hidden="1">
      <c r="A63" s="9" t="s">
        <v>111</v>
      </c>
      <c r="B63" s="7" t="s">
        <v>86</v>
      </c>
      <c r="C63" s="96"/>
      <c r="D63" s="21"/>
      <c r="E63" s="20" t="s">
        <v>20</v>
      </c>
      <c r="F63" s="20" t="s">
        <v>91</v>
      </c>
      <c r="G63" s="20" t="s">
        <v>81</v>
      </c>
      <c r="H63" s="90">
        <v>220</v>
      </c>
      <c r="I63" s="11">
        <f>SUM(I64:I68)</f>
        <v>1611.6</v>
      </c>
      <c r="J63" s="11">
        <f>SUM(J64:J68)</f>
        <v>1687.3000000000002</v>
      </c>
      <c r="K63" s="11">
        <f>SUM(K64:K68)</f>
        <v>1761.6</v>
      </c>
      <c r="L63" s="5"/>
      <c r="M63" s="5"/>
    </row>
    <row r="64" spans="1:13" ht="15.75" hidden="1">
      <c r="A64" s="8" t="s">
        <v>150</v>
      </c>
      <c r="B64" s="19" t="s">
        <v>9</v>
      </c>
      <c r="C64" s="95"/>
      <c r="D64" s="21"/>
      <c r="E64" s="21" t="s">
        <v>20</v>
      </c>
      <c r="F64" s="49" t="s">
        <v>91</v>
      </c>
      <c r="G64" s="21" t="s">
        <v>81</v>
      </c>
      <c r="H64" s="88">
        <v>221</v>
      </c>
      <c r="I64" s="12">
        <v>114</v>
      </c>
      <c r="J64" s="88">
        <v>119.4</v>
      </c>
      <c r="K64" s="12">
        <v>124.6</v>
      </c>
      <c r="L64" s="5"/>
      <c r="M64" s="5"/>
    </row>
    <row r="65" spans="1:13" ht="15.75" hidden="1">
      <c r="A65" s="8" t="s">
        <v>151</v>
      </c>
      <c r="B65" s="19" t="s">
        <v>10</v>
      </c>
      <c r="C65" s="95"/>
      <c r="D65" s="21"/>
      <c r="E65" s="21" t="s">
        <v>20</v>
      </c>
      <c r="F65" s="49" t="s">
        <v>91</v>
      </c>
      <c r="G65" s="21" t="s">
        <v>81</v>
      </c>
      <c r="H65" s="88">
        <v>222</v>
      </c>
      <c r="I65" s="12">
        <v>22.8</v>
      </c>
      <c r="J65" s="12">
        <v>23.8</v>
      </c>
      <c r="K65" s="12">
        <v>24.9</v>
      </c>
      <c r="L65" s="5"/>
      <c r="M65" s="5"/>
    </row>
    <row r="66" spans="1:13" ht="15.75" hidden="1">
      <c r="A66" s="8" t="s">
        <v>152</v>
      </c>
      <c r="B66" s="19" t="s">
        <v>11</v>
      </c>
      <c r="C66" s="95"/>
      <c r="D66" s="21"/>
      <c r="E66" s="21" t="s">
        <v>20</v>
      </c>
      <c r="F66" s="49" t="s">
        <v>91</v>
      </c>
      <c r="G66" s="21" t="s">
        <v>81</v>
      </c>
      <c r="H66" s="88">
        <v>223</v>
      </c>
      <c r="I66" s="12">
        <v>217.7</v>
      </c>
      <c r="J66" s="12">
        <v>228</v>
      </c>
      <c r="K66" s="12">
        <v>238</v>
      </c>
      <c r="L66" s="5"/>
      <c r="M66" s="5"/>
    </row>
    <row r="67" spans="1:13" ht="17.25" customHeight="1" hidden="1">
      <c r="A67" s="8" t="s">
        <v>153</v>
      </c>
      <c r="B67" s="19" t="s">
        <v>87</v>
      </c>
      <c r="C67" s="95"/>
      <c r="D67" s="21"/>
      <c r="E67" s="21" t="s">
        <v>20</v>
      </c>
      <c r="F67" s="49" t="s">
        <v>91</v>
      </c>
      <c r="G67" s="21" t="s">
        <v>81</v>
      </c>
      <c r="H67" s="88">
        <v>225</v>
      </c>
      <c r="I67" s="12">
        <v>291.3</v>
      </c>
      <c r="J67" s="12">
        <v>305</v>
      </c>
      <c r="K67" s="88">
        <v>318.4</v>
      </c>
      <c r="L67" s="5"/>
      <c r="M67" s="5"/>
    </row>
    <row r="68" spans="1:13" ht="15.75" hidden="1">
      <c r="A68" s="8" t="s">
        <v>154</v>
      </c>
      <c r="B68" s="19" t="s">
        <v>88</v>
      </c>
      <c r="C68" s="95"/>
      <c r="D68" s="21"/>
      <c r="E68" s="21" t="s">
        <v>20</v>
      </c>
      <c r="F68" s="49" t="s">
        <v>91</v>
      </c>
      <c r="G68" s="21" t="s">
        <v>81</v>
      </c>
      <c r="H68" s="88">
        <v>226</v>
      </c>
      <c r="I68" s="12">
        <v>965.8</v>
      </c>
      <c r="J68" s="88">
        <v>1011.1</v>
      </c>
      <c r="K68" s="12">
        <v>1055.7</v>
      </c>
      <c r="L68" s="5"/>
      <c r="M68" s="5"/>
    </row>
    <row r="69" spans="1:13" ht="15.75" hidden="1">
      <c r="A69" s="9" t="s">
        <v>112</v>
      </c>
      <c r="B69" s="7" t="s">
        <v>12</v>
      </c>
      <c r="C69" s="96"/>
      <c r="D69" s="21"/>
      <c r="E69" s="20" t="s">
        <v>20</v>
      </c>
      <c r="F69" s="20" t="s">
        <v>91</v>
      </c>
      <c r="G69" s="44" t="s">
        <v>81</v>
      </c>
      <c r="H69" s="90">
        <v>290</v>
      </c>
      <c r="I69" s="37">
        <v>25</v>
      </c>
      <c r="J69" s="12">
        <v>26.2</v>
      </c>
      <c r="K69" s="12">
        <v>27.3</v>
      </c>
      <c r="L69" s="5"/>
      <c r="M69" s="5"/>
    </row>
    <row r="70" spans="1:13" ht="18" customHeight="1" hidden="1">
      <c r="A70" s="9" t="s">
        <v>113</v>
      </c>
      <c r="B70" s="7" t="s">
        <v>13</v>
      </c>
      <c r="C70" s="96"/>
      <c r="D70" s="21"/>
      <c r="E70" s="20" t="s">
        <v>20</v>
      </c>
      <c r="F70" s="20" t="s">
        <v>91</v>
      </c>
      <c r="G70" s="44" t="s">
        <v>81</v>
      </c>
      <c r="H70" s="90">
        <v>300</v>
      </c>
      <c r="I70" s="11">
        <f>I72+I71</f>
        <v>526</v>
      </c>
      <c r="J70" s="11">
        <f>J72+J71</f>
        <v>250</v>
      </c>
      <c r="K70" s="11">
        <f>K72+K71</f>
        <v>250</v>
      </c>
      <c r="L70" s="5"/>
      <c r="M70" s="5"/>
    </row>
    <row r="71" spans="1:13" ht="16.5" customHeight="1" hidden="1">
      <c r="A71" s="8" t="s">
        <v>114</v>
      </c>
      <c r="B71" s="19" t="s">
        <v>60</v>
      </c>
      <c r="C71" s="95"/>
      <c r="D71" s="21"/>
      <c r="E71" s="21" t="s">
        <v>20</v>
      </c>
      <c r="F71" s="49" t="s">
        <v>91</v>
      </c>
      <c r="G71" s="21" t="s">
        <v>81</v>
      </c>
      <c r="H71" s="88">
        <v>310</v>
      </c>
      <c r="I71" s="37">
        <v>276</v>
      </c>
      <c r="J71" s="37">
        <v>0</v>
      </c>
      <c r="K71" s="37">
        <v>0</v>
      </c>
      <c r="L71" s="5"/>
      <c r="M71" s="5"/>
    </row>
    <row r="72" spans="1:13" ht="17.25" customHeight="1" hidden="1">
      <c r="A72" s="8" t="s">
        <v>115</v>
      </c>
      <c r="B72" s="19" t="s">
        <v>117</v>
      </c>
      <c r="C72" s="95"/>
      <c r="D72" s="21"/>
      <c r="E72" s="21" t="s">
        <v>20</v>
      </c>
      <c r="F72" s="49" t="s">
        <v>91</v>
      </c>
      <c r="G72" s="21" t="s">
        <v>81</v>
      </c>
      <c r="H72" s="88">
        <v>340</v>
      </c>
      <c r="I72" s="12">
        <v>250</v>
      </c>
      <c r="J72" s="12">
        <v>250</v>
      </c>
      <c r="K72" s="12">
        <v>250</v>
      </c>
      <c r="L72" s="5"/>
      <c r="M72" s="5"/>
    </row>
    <row r="73" spans="1:13" ht="37.5" customHeight="1">
      <c r="A73" s="8" t="s">
        <v>402</v>
      </c>
      <c r="B73" s="45" t="s">
        <v>341</v>
      </c>
      <c r="C73" s="96">
        <v>977</v>
      </c>
      <c r="D73" s="44" t="s">
        <v>366</v>
      </c>
      <c r="E73" s="44" t="s">
        <v>372</v>
      </c>
      <c r="F73" s="44" t="s">
        <v>288</v>
      </c>
      <c r="G73" s="44" t="s">
        <v>212</v>
      </c>
      <c r="H73" s="82"/>
      <c r="I73" s="53">
        <f>I74</f>
        <v>64.89999999999999</v>
      </c>
      <c r="J73" s="53">
        <f>J74</f>
        <v>73.5</v>
      </c>
      <c r="K73" s="53">
        <f>K74</f>
        <v>76.4</v>
      </c>
      <c r="L73" s="5"/>
      <c r="M73" s="5"/>
    </row>
    <row r="74" spans="1:13" ht="34.5" customHeight="1">
      <c r="A74" s="8" t="s">
        <v>403</v>
      </c>
      <c r="B74" s="48" t="s">
        <v>217</v>
      </c>
      <c r="C74" s="95">
        <v>977</v>
      </c>
      <c r="D74" s="21" t="s">
        <v>366</v>
      </c>
      <c r="E74" s="21" t="s">
        <v>372</v>
      </c>
      <c r="F74" s="49" t="s">
        <v>288</v>
      </c>
      <c r="G74" s="21" t="s">
        <v>216</v>
      </c>
      <c r="H74" s="88"/>
      <c r="I74" s="12">
        <f>70.7-2.9-2.9</f>
        <v>64.89999999999999</v>
      </c>
      <c r="J74" s="12">
        <v>73.5</v>
      </c>
      <c r="K74" s="12">
        <v>76.4</v>
      </c>
      <c r="L74" s="5"/>
      <c r="M74" s="5"/>
    </row>
    <row r="75" spans="1:13" ht="30" customHeight="1">
      <c r="A75" s="41" t="s">
        <v>404</v>
      </c>
      <c r="B75" s="45" t="s">
        <v>227</v>
      </c>
      <c r="C75" s="96">
        <v>977</v>
      </c>
      <c r="D75" s="44" t="s">
        <v>366</v>
      </c>
      <c r="E75" s="44" t="s">
        <v>372</v>
      </c>
      <c r="F75" s="44" t="s">
        <v>254</v>
      </c>
      <c r="G75" s="44" t="s">
        <v>220</v>
      </c>
      <c r="H75" s="88"/>
      <c r="I75" s="12">
        <f>I76</f>
        <v>33.1</v>
      </c>
      <c r="J75" s="12">
        <f>J76</f>
        <v>0</v>
      </c>
      <c r="K75" s="12">
        <f>K76</f>
        <v>0</v>
      </c>
      <c r="L75" s="5"/>
      <c r="M75" s="5"/>
    </row>
    <row r="76" spans="1:13" ht="29.25" customHeight="1">
      <c r="A76" s="8" t="s">
        <v>405</v>
      </c>
      <c r="B76" s="48" t="s">
        <v>436</v>
      </c>
      <c r="C76" s="95">
        <v>977</v>
      </c>
      <c r="D76" s="21" t="s">
        <v>366</v>
      </c>
      <c r="E76" s="21" t="s">
        <v>372</v>
      </c>
      <c r="F76" s="49" t="s">
        <v>254</v>
      </c>
      <c r="G76" s="21" t="s">
        <v>435</v>
      </c>
      <c r="H76" s="88"/>
      <c r="I76" s="12">
        <f>33.1</f>
        <v>33.1</v>
      </c>
      <c r="J76" s="12">
        <v>0</v>
      </c>
      <c r="K76" s="12">
        <v>0</v>
      </c>
      <c r="L76" s="5"/>
      <c r="M76" s="5"/>
    </row>
    <row r="77" spans="1:13" ht="17.25" customHeight="1">
      <c r="A77" s="41" t="s">
        <v>433</v>
      </c>
      <c r="B77" s="45" t="s">
        <v>227</v>
      </c>
      <c r="C77" s="96">
        <v>977</v>
      </c>
      <c r="D77" s="44" t="s">
        <v>366</v>
      </c>
      <c r="E77" s="44" t="s">
        <v>372</v>
      </c>
      <c r="F77" s="44" t="s">
        <v>254</v>
      </c>
      <c r="G77" s="44" t="s">
        <v>220</v>
      </c>
      <c r="H77" s="82"/>
      <c r="I77" s="53">
        <f>I78</f>
        <v>60.3</v>
      </c>
      <c r="J77" s="53">
        <f>J78</f>
        <v>55</v>
      </c>
      <c r="K77" s="53">
        <f>K78</f>
        <v>55</v>
      </c>
      <c r="L77" s="5"/>
      <c r="M77" s="5"/>
    </row>
    <row r="78" spans="1:13" ht="17.25" customHeight="1">
      <c r="A78" s="8" t="s">
        <v>434</v>
      </c>
      <c r="B78" s="19" t="s">
        <v>12</v>
      </c>
      <c r="C78" s="95">
        <v>977</v>
      </c>
      <c r="D78" s="21" t="s">
        <v>366</v>
      </c>
      <c r="E78" s="21" t="s">
        <v>372</v>
      </c>
      <c r="F78" s="49" t="s">
        <v>254</v>
      </c>
      <c r="G78" s="21" t="s">
        <v>223</v>
      </c>
      <c r="H78" s="88"/>
      <c r="I78" s="12">
        <f>55+5.3</f>
        <v>60.3</v>
      </c>
      <c r="J78" s="12">
        <v>55</v>
      </c>
      <c r="K78" s="12">
        <v>55</v>
      </c>
      <c r="L78" s="5"/>
      <c r="M78" s="5"/>
    </row>
    <row r="79" spans="1:13" ht="17.25" customHeight="1">
      <c r="A79" s="8"/>
      <c r="B79" s="19"/>
      <c r="C79" s="95"/>
      <c r="D79" s="21"/>
      <c r="E79" s="21"/>
      <c r="F79" s="49"/>
      <c r="G79" s="21"/>
      <c r="H79" s="88"/>
      <c r="I79" s="12"/>
      <c r="J79" s="12"/>
      <c r="K79" s="12"/>
      <c r="L79" s="5"/>
      <c r="M79" s="5"/>
    </row>
    <row r="80" spans="1:13" ht="15.75">
      <c r="A80" s="25" t="s">
        <v>356</v>
      </c>
      <c r="B80" s="26" t="s">
        <v>23</v>
      </c>
      <c r="C80" s="97">
        <v>977</v>
      </c>
      <c r="D80" s="112" t="s">
        <v>366</v>
      </c>
      <c r="E80" s="33" t="s">
        <v>374</v>
      </c>
      <c r="F80" s="33"/>
      <c r="G80" s="33"/>
      <c r="H80" s="92"/>
      <c r="I80" s="36">
        <f>I81</f>
        <v>50</v>
      </c>
      <c r="J80" s="36">
        <f>J81</f>
        <v>50</v>
      </c>
      <c r="K80" s="36">
        <f>K81</f>
        <v>50</v>
      </c>
      <c r="L80" s="5"/>
      <c r="M80" s="5"/>
    </row>
    <row r="81" spans="1:13" ht="18" customHeight="1">
      <c r="A81" s="9" t="s">
        <v>351</v>
      </c>
      <c r="B81" s="47" t="s">
        <v>24</v>
      </c>
      <c r="C81" s="96">
        <v>977</v>
      </c>
      <c r="D81" s="44" t="s">
        <v>366</v>
      </c>
      <c r="E81" s="44" t="s">
        <v>374</v>
      </c>
      <c r="F81" s="44" t="s">
        <v>255</v>
      </c>
      <c r="G81" s="44"/>
      <c r="H81" s="88"/>
      <c r="I81" s="53">
        <f>I83</f>
        <v>50</v>
      </c>
      <c r="J81" s="53">
        <f>J83</f>
        <v>50</v>
      </c>
      <c r="K81" s="53">
        <f>K83</f>
        <v>50</v>
      </c>
      <c r="L81" s="5"/>
      <c r="M81" s="5"/>
    </row>
    <row r="82" spans="1:13" ht="18" customHeight="1">
      <c r="A82" s="9" t="s">
        <v>357</v>
      </c>
      <c r="B82" s="7" t="s">
        <v>227</v>
      </c>
      <c r="C82" s="96">
        <v>977</v>
      </c>
      <c r="D82" s="44" t="s">
        <v>366</v>
      </c>
      <c r="E82" s="44" t="s">
        <v>374</v>
      </c>
      <c r="F82" s="44" t="s">
        <v>255</v>
      </c>
      <c r="G82" s="44" t="s">
        <v>220</v>
      </c>
      <c r="H82" s="88"/>
      <c r="I82" s="53">
        <v>50</v>
      </c>
      <c r="J82" s="53">
        <v>50</v>
      </c>
      <c r="K82" s="53">
        <v>50</v>
      </c>
      <c r="L82" s="5"/>
      <c r="M82" s="5"/>
    </row>
    <row r="83" spans="1:13" ht="17.25" customHeight="1">
      <c r="A83" s="8" t="s">
        <v>425</v>
      </c>
      <c r="B83" s="48" t="s">
        <v>221</v>
      </c>
      <c r="C83" s="95">
        <v>977</v>
      </c>
      <c r="D83" s="21" t="s">
        <v>366</v>
      </c>
      <c r="E83" s="21" t="s">
        <v>374</v>
      </c>
      <c r="F83" s="21" t="s">
        <v>255</v>
      </c>
      <c r="G83" s="21" t="s">
        <v>203</v>
      </c>
      <c r="H83" s="88"/>
      <c r="I83" s="12">
        <v>50</v>
      </c>
      <c r="J83" s="12">
        <v>50</v>
      </c>
      <c r="K83" s="12">
        <v>50</v>
      </c>
      <c r="L83" s="5"/>
      <c r="M83" s="5"/>
    </row>
    <row r="84" spans="1:13" ht="17.25" customHeight="1">
      <c r="A84" s="8"/>
      <c r="B84" s="48"/>
      <c r="C84" s="95"/>
      <c r="D84" s="21"/>
      <c r="E84" s="21"/>
      <c r="F84" s="21"/>
      <c r="G84" s="21"/>
      <c r="H84" s="88"/>
      <c r="I84" s="12"/>
      <c r="J84" s="12"/>
      <c r="K84" s="12"/>
      <c r="L84" s="5"/>
      <c r="M84" s="5"/>
    </row>
    <row r="85" spans="1:13" ht="18.75" customHeight="1">
      <c r="A85" s="25" t="s">
        <v>352</v>
      </c>
      <c r="B85" s="50" t="s">
        <v>21</v>
      </c>
      <c r="C85" s="97">
        <v>977</v>
      </c>
      <c r="D85" s="112" t="s">
        <v>366</v>
      </c>
      <c r="E85" s="33" t="s">
        <v>375</v>
      </c>
      <c r="F85" s="33"/>
      <c r="G85" s="33"/>
      <c r="H85" s="92"/>
      <c r="I85" s="36">
        <f>I86+I89</f>
        <v>107.8</v>
      </c>
      <c r="J85" s="36">
        <f>J86+J89</f>
        <v>108.1</v>
      </c>
      <c r="K85" s="36">
        <f>K86+K89</f>
        <v>108.4</v>
      </c>
      <c r="L85" s="5"/>
      <c r="M85" s="5"/>
    </row>
    <row r="86" spans="1:13" ht="96" customHeight="1">
      <c r="A86" s="41" t="s">
        <v>353</v>
      </c>
      <c r="B86" s="45" t="s">
        <v>346</v>
      </c>
      <c r="C86" s="96">
        <v>977</v>
      </c>
      <c r="D86" s="44" t="s">
        <v>366</v>
      </c>
      <c r="E86" s="20" t="s">
        <v>375</v>
      </c>
      <c r="F86" s="44" t="s">
        <v>345</v>
      </c>
      <c r="G86" s="21"/>
      <c r="H86" s="88"/>
      <c r="I86" s="53">
        <f aca="true" t="shared" si="2" ref="I86:K87">I87</f>
        <v>100</v>
      </c>
      <c r="J86" s="53">
        <f t="shared" si="2"/>
        <v>100</v>
      </c>
      <c r="K86" s="53">
        <f t="shared" si="2"/>
        <v>100</v>
      </c>
      <c r="L86" s="5"/>
      <c r="M86" s="5"/>
    </row>
    <row r="87" spans="1:13" ht="40.5" customHeight="1">
      <c r="A87" s="8" t="s">
        <v>354</v>
      </c>
      <c r="B87" s="48" t="s">
        <v>341</v>
      </c>
      <c r="C87" s="95">
        <v>977</v>
      </c>
      <c r="D87" s="49" t="s">
        <v>366</v>
      </c>
      <c r="E87" s="49" t="s">
        <v>375</v>
      </c>
      <c r="F87" s="21" t="s">
        <v>345</v>
      </c>
      <c r="G87" s="44" t="s">
        <v>212</v>
      </c>
      <c r="H87" s="88"/>
      <c r="I87" s="12">
        <f t="shared" si="2"/>
        <v>100</v>
      </c>
      <c r="J87" s="12">
        <f t="shared" si="2"/>
        <v>100</v>
      </c>
      <c r="K87" s="12">
        <f t="shared" si="2"/>
        <v>100</v>
      </c>
      <c r="L87" s="5"/>
      <c r="M87" s="5"/>
    </row>
    <row r="88" spans="1:13" ht="39" customHeight="1">
      <c r="A88" s="8" t="s">
        <v>355</v>
      </c>
      <c r="B88" s="48" t="s">
        <v>217</v>
      </c>
      <c r="C88" s="95">
        <v>977</v>
      </c>
      <c r="D88" s="49" t="s">
        <v>366</v>
      </c>
      <c r="E88" s="49" t="s">
        <v>375</v>
      </c>
      <c r="F88" s="21" t="s">
        <v>345</v>
      </c>
      <c r="G88" s="49" t="s">
        <v>216</v>
      </c>
      <c r="H88" s="88"/>
      <c r="I88" s="12">
        <v>100</v>
      </c>
      <c r="J88" s="12">
        <v>100</v>
      </c>
      <c r="K88" s="12">
        <v>100</v>
      </c>
      <c r="L88" s="5"/>
      <c r="M88" s="5"/>
    </row>
    <row r="89" spans="1:13" ht="79.5" customHeight="1">
      <c r="A89" s="41" t="s">
        <v>426</v>
      </c>
      <c r="B89" s="39" t="s">
        <v>358</v>
      </c>
      <c r="C89" s="97">
        <v>977</v>
      </c>
      <c r="D89" s="112" t="s">
        <v>366</v>
      </c>
      <c r="E89" s="112" t="s">
        <v>375</v>
      </c>
      <c r="F89" s="112" t="s">
        <v>287</v>
      </c>
      <c r="G89" s="55"/>
      <c r="H89" s="113"/>
      <c r="I89" s="114">
        <f>I91</f>
        <v>7.8</v>
      </c>
      <c r="J89" s="114">
        <f>J91</f>
        <v>8.1</v>
      </c>
      <c r="K89" s="114">
        <f>K91</f>
        <v>8.4</v>
      </c>
      <c r="L89" s="5"/>
      <c r="M89" s="5"/>
    </row>
    <row r="90" spans="1:13" ht="39" customHeight="1">
      <c r="A90" s="8" t="s">
        <v>427</v>
      </c>
      <c r="B90" s="45" t="s">
        <v>341</v>
      </c>
      <c r="C90" s="96">
        <v>977</v>
      </c>
      <c r="D90" s="44" t="s">
        <v>366</v>
      </c>
      <c r="E90" s="44" t="s">
        <v>375</v>
      </c>
      <c r="F90" s="109" t="s">
        <v>287</v>
      </c>
      <c r="G90" s="21" t="s">
        <v>212</v>
      </c>
      <c r="H90" s="88"/>
      <c r="I90" s="53">
        <f>I91</f>
        <v>7.8</v>
      </c>
      <c r="J90" s="53">
        <f>J91</f>
        <v>8.1</v>
      </c>
      <c r="K90" s="53">
        <f>K91</f>
        <v>8.4</v>
      </c>
      <c r="L90" s="5"/>
      <c r="M90" s="5"/>
    </row>
    <row r="91" spans="1:13" ht="39" customHeight="1">
      <c r="A91" s="8" t="s">
        <v>428</v>
      </c>
      <c r="B91" s="48" t="s">
        <v>217</v>
      </c>
      <c r="C91" s="95">
        <v>977</v>
      </c>
      <c r="D91" s="49" t="s">
        <v>366</v>
      </c>
      <c r="E91" s="49" t="s">
        <v>375</v>
      </c>
      <c r="F91" s="78" t="s">
        <v>287</v>
      </c>
      <c r="G91" s="49" t="s">
        <v>216</v>
      </c>
      <c r="H91" s="89"/>
      <c r="I91" s="37">
        <v>7.8</v>
      </c>
      <c r="J91" s="37">
        <v>8.1</v>
      </c>
      <c r="K91" s="37">
        <v>8.4</v>
      </c>
      <c r="L91" s="5"/>
      <c r="M91" s="5"/>
    </row>
    <row r="92" spans="1:13" ht="39" customHeight="1">
      <c r="A92" s="8"/>
      <c r="B92" s="48"/>
      <c r="C92" s="95"/>
      <c r="D92" s="49"/>
      <c r="E92" s="49"/>
      <c r="F92" s="78"/>
      <c r="G92" s="49"/>
      <c r="H92" s="89"/>
      <c r="I92" s="37"/>
      <c r="J92" s="37"/>
      <c r="K92" s="37"/>
      <c r="L92" s="5"/>
      <c r="M92" s="5"/>
    </row>
    <row r="93" spans="1:13" ht="33.75" customHeight="1">
      <c r="A93" s="6" t="s">
        <v>58</v>
      </c>
      <c r="B93" s="27" t="s">
        <v>17</v>
      </c>
      <c r="C93" s="98">
        <v>977</v>
      </c>
      <c r="D93" s="115" t="s">
        <v>369</v>
      </c>
      <c r="E93" s="29" t="s">
        <v>367</v>
      </c>
      <c r="F93" s="116"/>
      <c r="G93" s="117"/>
      <c r="H93" s="93"/>
      <c r="I93" s="32">
        <f>I95</f>
        <v>456</v>
      </c>
      <c r="J93" s="32">
        <f>J95</f>
        <v>196</v>
      </c>
      <c r="K93" s="32">
        <f>K95</f>
        <v>196</v>
      </c>
      <c r="L93" s="5"/>
      <c r="M93" s="5"/>
    </row>
    <row r="94" spans="1:13" ht="50.25" customHeight="1">
      <c r="A94" s="6" t="s">
        <v>30</v>
      </c>
      <c r="B94" s="152" t="s">
        <v>430</v>
      </c>
      <c r="C94" s="98">
        <v>977</v>
      </c>
      <c r="D94" s="115" t="s">
        <v>369</v>
      </c>
      <c r="E94" s="29" t="s">
        <v>376</v>
      </c>
      <c r="F94" s="116"/>
      <c r="G94" s="117"/>
      <c r="H94" s="93"/>
      <c r="I94" s="32">
        <f>I97</f>
        <v>456</v>
      </c>
      <c r="J94" s="32">
        <f>J97</f>
        <v>196</v>
      </c>
      <c r="K94" s="32">
        <f>K97</f>
        <v>196</v>
      </c>
      <c r="L94" s="5"/>
      <c r="M94" s="5"/>
    </row>
    <row r="95" spans="1:13" ht="120.75" customHeight="1">
      <c r="A95" s="25" t="s">
        <v>235</v>
      </c>
      <c r="B95" s="26" t="s">
        <v>408</v>
      </c>
      <c r="C95" s="97">
        <v>977</v>
      </c>
      <c r="D95" s="112" t="s">
        <v>369</v>
      </c>
      <c r="E95" s="33" t="s">
        <v>376</v>
      </c>
      <c r="F95" s="33" t="s">
        <v>257</v>
      </c>
      <c r="G95" s="92"/>
      <c r="H95" s="92"/>
      <c r="I95" s="36">
        <f>I96</f>
        <v>456</v>
      </c>
      <c r="J95" s="36">
        <f>J96</f>
        <v>196</v>
      </c>
      <c r="K95" s="36">
        <f>K96</f>
        <v>196</v>
      </c>
      <c r="L95" s="5"/>
      <c r="M95" s="5"/>
    </row>
    <row r="96" spans="1:13" ht="36" customHeight="1">
      <c r="A96" s="9" t="s">
        <v>236</v>
      </c>
      <c r="B96" s="7" t="s">
        <v>342</v>
      </c>
      <c r="C96" s="96">
        <v>977</v>
      </c>
      <c r="D96" s="44" t="s">
        <v>369</v>
      </c>
      <c r="E96" s="20" t="s">
        <v>376</v>
      </c>
      <c r="F96" s="44" t="s">
        <v>257</v>
      </c>
      <c r="G96" s="82">
        <v>200</v>
      </c>
      <c r="H96" s="82"/>
      <c r="I96" s="11">
        <f>I97+I100</f>
        <v>456</v>
      </c>
      <c r="J96" s="11">
        <f>J97+J100</f>
        <v>196</v>
      </c>
      <c r="K96" s="11">
        <f>K97+K100</f>
        <v>196</v>
      </c>
      <c r="L96" s="5"/>
      <c r="M96" s="5"/>
    </row>
    <row r="97" spans="1:13" ht="37.5" customHeight="1">
      <c r="A97" s="8" t="s">
        <v>167</v>
      </c>
      <c r="B97" s="48" t="s">
        <v>217</v>
      </c>
      <c r="C97" s="95">
        <v>977</v>
      </c>
      <c r="D97" s="21" t="s">
        <v>369</v>
      </c>
      <c r="E97" s="21" t="s">
        <v>376</v>
      </c>
      <c r="F97" s="21" t="s">
        <v>257</v>
      </c>
      <c r="G97" s="88">
        <v>240</v>
      </c>
      <c r="H97" s="88">
        <v>220</v>
      </c>
      <c r="I97" s="153">
        <v>456</v>
      </c>
      <c r="J97" s="37">
        <v>196</v>
      </c>
      <c r="K97" s="37">
        <v>196</v>
      </c>
      <c r="L97" s="5"/>
      <c r="M97" s="5"/>
    </row>
    <row r="98" spans="1:13" ht="16.5" customHeight="1" hidden="1">
      <c r="A98" s="8" t="s">
        <v>167</v>
      </c>
      <c r="B98" s="48" t="s">
        <v>9</v>
      </c>
      <c r="C98" s="95"/>
      <c r="D98" s="21"/>
      <c r="E98" s="21" t="s">
        <v>14</v>
      </c>
      <c r="F98" s="21" t="s">
        <v>84</v>
      </c>
      <c r="G98" s="88">
        <v>500</v>
      </c>
      <c r="H98" s="88">
        <v>221</v>
      </c>
      <c r="I98" s="37">
        <v>0</v>
      </c>
      <c r="J98" s="37">
        <v>0</v>
      </c>
      <c r="K98" s="37">
        <v>0</v>
      </c>
      <c r="L98" s="5"/>
      <c r="M98" s="5"/>
    </row>
    <row r="99" spans="1:13" ht="19.5" customHeight="1" hidden="1">
      <c r="A99" s="8" t="s">
        <v>180</v>
      </c>
      <c r="B99" s="48" t="s">
        <v>88</v>
      </c>
      <c r="C99" s="95"/>
      <c r="D99" s="21"/>
      <c r="E99" s="21" t="s">
        <v>14</v>
      </c>
      <c r="F99" s="21" t="s">
        <v>84</v>
      </c>
      <c r="G99" s="88">
        <v>500</v>
      </c>
      <c r="H99" s="88">
        <v>226</v>
      </c>
      <c r="I99" s="37">
        <v>150</v>
      </c>
      <c r="J99" s="37">
        <v>157</v>
      </c>
      <c r="K99" s="37">
        <v>164</v>
      </c>
      <c r="L99" s="5"/>
      <c r="M99" s="5"/>
    </row>
    <row r="100" spans="1:13" ht="19.5" customHeight="1" hidden="1">
      <c r="A100" s="8" t="s">
        <v>168</v>
      </c>
      <c r="B100" s="7" t="s">
        <v>13</v>
      </c>
      <c r="C100" s="96"/>
      <c r="D100" s="44"/>
      <c r="E100" s="44" t="s">
        <v>14</v>
      </c>
      <c r="F100" s="44" t="s">
        <v>84</v>
      </c>
      <c r="G100" s="82">
        <v>500</v>
      </c>
      <c r="H100" s="82">
        <v>300</v>
      </c>
      <c r="I100" s="53">
        <f>I101+I102</f>
        <v>0</v>
      </c>
      <c r="J100" s="53">
        <f>J101+J102</f>
        <v>0</v>
      </c>
      <c r="K100" s="53">
        <f>K101+K102</f>
        <v>0</v>
      </c>
      <c r="L100" s="5"/>
      <c r="M100" s="5"/>
    </row>
    <row r="101" spans="1:13" ht="19.5" customHeight="1" hidden="1">
      <c r="A101" s="8" t="s">
        <v>169</v>
      </c>
      <c r="B101" s="19" t="s">
        <v>60</v>
      </c>
      <c r="C101" s="95"/>
      <c r="D101" s="21"/>
      <c r="E101" s="21" t="s">
        <v>14</v>
      </c>
      <c r="F101" s="21" t="s">
        <v>84</v>
      </c>
      <c r="G101" s="88">
        <v>500</v>
      </c>
      <c r="H101" s="88">
        <v>310</v>
      </c>
      <c r="I101" s="37">
        <v>0</v>
      </c>
      <c r="J101" s="37">
        <v>0</v>
      </c>
      <c r="K101" s="37">
        <v>0</v>
      </c>
      <c r="L101" s="5"/>
      <c r="M101" s="5"/>
    </row>
    <row r="102" spans="1:13" ht="15.75" hidden="1">
      <c r="A102" s="8" t="s">
        <v>170</v>
      </c>
      <c r="B102" s="19" t="s">
        <v>117</v>
      </c>
      <c r="C102" s="95"/>
      <c r="D102" s="21"/>
      <c r="E102" s="21" t="s">
        <v>14</v>
      </c>
      <c r="F102" s="21" t="s">
        <v>84</v>
      </c>
      <c r="G102" s="88">
        <v>500</v>
      </c>
      <c r="H102" s="88">
        <v>340</v>
      </c>
      <c r="I102" s="37">
        <v>0</v>
      </c>
      <c r="J102" s="37">
        <v>0</v>
      </c>
      <c r="K102" s="37">
        <v>0</v>
      </c>
      <c r="L102" s="5"/>
      <c r="M102" s="5"/>
    </row>
    <row r="103" spans="1:13" ht="15.75">
      <c r="A103" s="59" t="s">
        <v>59</v>
      </c>
      <c r="B103" s="56" t="s">
        <v>207</v>
      </c>
      <c r="C103" s="99">
        <v>977</v>
      </c>
      <c r="D103" s="118" t="s">
        <v>372</v>
      </c>
      <c r="E103" s="118" t="s">
        <v>367</v>
      </c>
      <c r="F103" s="119"/>
      <c r="G103" s="120"/>
      <c r="H103" s="120"/>
      <c r="I103" s="121">
        <f>I107+I109</f>
        <v>114.1</v>
      </c>
      <c r="J103" s="121">
        <f>J107+J109</f>
        <v>193.1</v>
      </c>
      <c r="K103" s="121">
        <f>K107+K109</f>
        <v>193.1</v>
      </c>
      <c r="L103" s="60"/>
      <c r="M103" s="60"/>
    </row>
    <row r="104" spans="1:13" ht="15.75">
      <c r="A104" s="59" t="s">
        <v>32</v>
      </c>
      <c r="B104" s="56" t="s">
        <v>237</v>
      </c>
      <c r="C104" s="99">
        <v>977</v>
      </c>
      <c r="D104" s="118" t="s">
        <v>372</v>
      </c>
      <c r="E104" s="118" t="s">
        <v>366</v>
      </c>
      <c r="F104" s="119"/>
      <c r="G104" s="120"/>
      <c r="H104" s="120"/>
      <c r="I104" s="121">
        <v>178.1</v>
      </c>
      <c r="J104" s="121">
        <v>178.1</v>
      </c>
      <c r="K104" s="121">
        <v>178.1</v>
      </c>
      <c r="L104" s="60"/>
      <c r="M104" s="60"/>
    </row>
    <row r="105" spans="1:13" ht="66" customHeight="1">
      <c r="A105" s="59" t="s">
        <v>230</v>
      </c>
      <c r="B105" s="56" t="s">
        <v>231</v>
      </c>
      <c r="C105" s="99">
        <v>977</v>
      </c>
      <c r="D105" s="118" t="s">
        <v>372</v>
      </c>
      <c r="E105" s="118" t="s">
        <v>366</v>
      </c>
      <c r="F105" s="118" t="s">
        <v>258</v>
      </c>
      <c r="G105" s="120"/>
      <c r="H105" s="120"/>
      <c r="I105" s="121">
        <v>178.1</v>
      </c>
      <c r="J105" s="121">
        <v>178.1</v>
      </c>
      <c r="K105" s="121">
        <v>178.1</v>
      </c>
      <c r="L105" s="60"/>
      <c r="M105" s="60"/>
    </row>
    <row r="106" spans="1:13" ht="31.5">
      <c r="A106" s="41" t="s">
        <v>68</v>
      </c>
      <c r="B106" s="45" t="s">
        <v>341</v>
      </c>
      <c r="C106" s="96">
        <v>977</v>
      </c>
      <c r="D106" s="44" t="s">
        <v>372</v>
      </c>
      <c r="E106" s="44" t="s">
        <v>366</v>
      </c>
      <c r="F106" s="44" t="s">
        <v>258</v>
      </c>
      <c r="G106" s="82">
        <v>200</v>
      </c>
      <c r="H106" s="82"/>
      <c r="I106" s="53">
        <f>I107</f>
        <v>99.1</v>
      </c>
      <c r="J106" s="53">
        <f>J107</f>
        <v>178.1</v>
      </c>
      <c r="K106" s="53">
        <f>K107</f>
        <v>178.1</v>
      </c>
      <c r="L106" s="60"/>
      <c r="M106" s="60"/>
    </row>
    <row r="107" spans="1:13" ht="31.5">
      <c r="A107" s="8" t="s">
        <v>238</v>
      </c>
      <c r="B107" s="19" t="s">
        <v>217</v>
      </c>
      <c r="C107" s="95">
        <v>977</v>
      </c>
      <c r="D107" s="21" t="s">
        <v>372</v>
      </c>
      <c r="E107" s="49" t="s">
        <v>366</v>
      </c>
      <c r="F107" s="21" t="s">
        <v>258</v>
      </c>
      <c r="G107" s="88">
        <v>240</v>
      </c>
      <c r="H107" s="88"/>
      <c r="I107" s="153">
        <f>178.1-79</f>
        <v>99.1</v>
      </c>
      <c r="J107" s="37">
        <v>178.1</v>
      </c>
      <c r="K107" s="37">
        <v>178.1</v>
      </c>
      <c r="L107" s="60"/>
      <c r="M107" s="60"/>
    </row>
    <row r="108" spans="1:13" ht="15.75">
      <c r="A108" s="8"/>
      <c r="B108" s="19"/>
      <c r="C108" s="95"/>
      <c r="D108" s="21"/>
      <c r="E108" s="21"/>
      <c r="F108" s="21"/>
      <c r="G108" s="88"/>
      <c r="H108" s="88"/>
      <c r="I108" s="37"/>
      <c r="J108" s="37"/>
      <c r="K108" s="37"/>
      <c r="L108" s="5"/>
      <c r="M108" s="5"/>
    </row>
    <row r="109" spans="1:13" ht="15.75">
      <c r="A109" s="8" t="s">
        <v>277</v>
      </c>
      <c r="B109" s="45" t="s">
        <v>280</v>
      </c>
      <c r="C109" s="96">
        <v>977</v>
      </c>
      <c r="D109" s="44" t="s">
        <v>372</v>
      </c>
      <c r="E109" s="44" t="s">
        <v>377</v>
      </c>
      <c r="F109" s="44"/>
      <c r="G109" s="82"/>
      <c r="H109" s="82"/>
      <c r="I109" s="53">
        <f aca="true" t="shared" si="3" ref="I109:K111">I110</f>
        <v>15</v>
      </c>
      <c r="J109" s="53">
        <f t="shared" si="3"/>
        <v>15</v>
      </c>
      <c r="K109" s="53">
        <f t="shared" si="3"/>
        <v>15</v>
      </c>
      <c r="L109" s="5"/>
      <c r="M109" s="5"/>
    </row>
    <row r="110" spans="1:13" ht="63">
      <c r="A110" s="8" t="s">
        <v>278</v>
      </c>
      <c r="B110" s="70" t="s">
        <v>409</v>
      </c>
      <c r="C110" s="135">
        <v>977</v>
      </c>
      <c r="D110" s="20" t="s">
        <v>372</v>
      </c>
      <c r="E110" s="20" t="s">
        <v>377</v>
      </c>
      <c r="F110" s="20" t="s">
        <v>284</v>
      </c>
      <c r="G110" s="88"/>
      <c r="H110" s="88"/>
      <c r="I110" s="53">
        <f t="shared" si="3"/>
        <v>15</v>
      </c>
      <c r="J110" s="53">
        <f t="shared" si="3"/>
        <v>15</v>
      </c>
      <c r="K110" s="53">
        <f t="shared" si="3"/>
        <v>15</v>
      </c>
      <c r="L110" s="5"/>
      <c r="M110" s="5"/>
    </row>
    <row r="111" spans="1:13" ht="31.5">
      <c r="A111" s="8" t="s">
        <v>279</v>
      </c>
      <c r="B111" s="48" t="s">
        <v>341</v>
      </c>
      <c r="C111" s="95">
        <v>977</v>
      </c>
      <c r="D111" s="21" t="s">
        <v>372</v>
      </c>
      <c r="E111" s="21" t="s">
        <v>377</v>
      </c>
      <c r="F111" s="21" t="s">
        <v>283</v>
      </c>
      <c r="G111" s="88">
        <v>200</v>
      </c>
      <c r="H111" s="88"/>
      <c r="I111" s="37">
        <f t="shared" si="3"/>
        <v>15</v>
      </c>
      <c r="J111" s="37">
        <f t="shared" si="3"/>
        <v>15</v>
      </c>
      <c r="K111" s="37">
        <f t="shared" si="3"/>
        <v>15</v>
      </c>
      <c r="L111" s="5"/>
      <c r="M111" s="5"/>
    </row>
    <row r="112" spans="1:13" ht="31.5">
      <c r="A112" s="8" t="s">
        <v>281</v>
      </c>
      <c r="B112" s="19" t="s">
        <v>217</v>
      </c>
      <c r="C112" s="95">
        <v>977</v>
      </c>
      <c r="D112" s="21" t="s">
        <v>372</v>
      </c>
      <c r="E112" s="21" t="s">
        <v>377</v>
      </c>
      <c r="F112" s="21" t="s">
        <v>283</v>
      </c>
      <c r="G112" s="88">
        <v>240</v>
      </c>
      <c r="H112" s="88"/>
      <c r="I112" s="153">
        <v>15</v>
      </c>
      <c r="J112" s="37">
        <v>15</v>
      </c>
      <c r="K112" s="37">
        <v>15</v>
      </c>
      <c r="L112" s="5"/>
      <c r="M112" s="5"/>
    </row>
    <row r="113" spans="1:13" ht="19.5" customHeight="1">
      <c r="A113" s="6" t="s">
        <v>33</v>
      </c>
      <c r="B113" s="27" t="s">
        <v>3</v>
      </c>
      <c r="C113" s="98">
        <v>977</v>
      </c>
      <c r="D113" s="115" t="s">
        <v>378</v>
      </c>
      <c r="E113" s="29" t="s">
        <v>367</v>
      </c>
      <c r="F113" s="93"/>
      <c r="G113" s="93"/>
      <c r="H113" s="93"/>
      <c r="I113" s="32">
        <f>I114</f>
        <v>32014.499999999996</v>
      </c>
      <c r="J113" s="32">
        <f>J114</f>
        <v>37350.5</v>
      </c>
      <c r="K113" s="32">
        <f>K114</f>
        <v>37365.5</v>
      </c>
      <c r="L113" s="5"/>
      <c r="M113" s="5"/>
    </row>
    <row r="114" spans="1:13" ht="22.5" customHeight="1">
      <c r="A114" s="25" t="s">
        <v>34</v>
      </c>
      <c r="B114" s="50" t="s">
        <v>210</v>
      </c>
      <c r="C114" s="97">
        <v>977</v>
      </c>
      <c r="D114" s="112" t="s">
        <v>378</v>
      </c>
      <c r="E114" s="33" t="s">
        <v>369</v>
      </c>
      <c r="F114" s="92"/>
      <c r="G114" s="92"/>
      <c r="H114" s="92"/>
      <c r="I114" s="36">
        <f>I115+I123+I126+I130</f>
        <v>32014.499999999996</v>
      </c>
      <c r="J114" s="36">
        <f>J115+J123+J126+J130</f>
        <v>37350.5</v>
      </c>
      <c r="K114" s="36">
        <f>K115+K123+K126+K130</f>
        <v>37365.5</v>
      </c>
      <c r="L114" s="5"/>
      <c r="M114" s="5"/>
    </row>
    <row r="115" spans="1:13" ht="128.25" customHeight="1">
      <c r="A115" s="9" t="s">
        <v>69</v>
      </c>
      <c r="B115" s="7" t="s">
        <v>410</v>
      </c>
      <c r="C115" s="96">
        <v>977</v>
      </c>
      <c r="D115" s="44" t="s">
        <v>378</v>
      </c>
      <c r="E115" s="20" t="s">
        <v>369</v>
      </c>
      <c r="F115" s="90">
        <v>6000000130</v>
      </c>
      <c r="G115" s="90"/>
      <c r="H115" s="90"/>
      <c r="I115" s="11">
        <f>I116+I120</f>
        <v>27926.6</v>
      </c>
      <c r="J115" s="11">
        <f>J116+J120</f>
        <v>29999.4</v>
      </c>
      <c r="K115" s="11">
        <f>K116+K120</f>
        <v>23582.7</v>
      </c>
      <c r="L115" s="5"/>
      <c r="M115" s="5"/>
    </row>
    <row r="116" spans="1:13" ht="51" customHeight="1">
      <c r="A116" s="9" t="s">
        <v>118</v>
      </c>
      <c r="B116" s="45" t="s">
        <v>189</v>
      </c>
      <c r="C116" s="96">
        <v>977</v>
      </c>
      <c r="D116" s="44" t="s">
        <v>378</v>
      </c>
      <c r="E116" s="20" t="s">
        <v>369</v>
      </c>
      <c r="F116" s="90">
        <v>6000000131</v>
      </c>
      <c r="G116" s="89"/>
      <c r="H116" s="90"/>
      <c r="I116" s="53">
        <f>I118</f>
        <v>27226.399999999998</v>
      </c>
      <c r="J116" s="53">
        <f>J118</f>
        <v>29394.9</v>
      </c>
      <c r="K116" s="53">
        <f>K118</f>
        <v>22489.2</v>
      </c>
      <c r="L116" s="5"/>
      <c r="M116" s="5"/>
    </row>
    <row r="117" spans="1:13" ht="17.25" customHeight="1" hidden="1">
      <c r="A117" s="40" t="s">
        <v>71</v>
      </c>
      <c r="B117" s="48" t="s">
        <v>88</v>
      </c>
      <c r="C117" s="95"/>
      <c r="D117" s="49"/>
      <c r="E117" s="49" t="s">
        <v>89</v>
      </c>
      <c r="F117" s="89">
        <v>7950100</v>
      </c>
      <c r="G117" s="89">
        <v>500</v>
      </c>
      <c r="H117" s="89"/>
      <c r="I117" s="37">
        <f>SUM(I118:I136)</f>
        <v>70403.39999999995</v>
      </c>
      <c r="J117" s="37">
        <f>SUM(J118:J136)</f>
        <v>84561.19999999998</v>
      </c>
      <c r="K117" s="37">
        <f>SUM(K118:K136)</f>
        <v>95293.00000000004</v>
      </c>
      <c r="L117" s="5"/>
      <c r="M117" s="5"/>
    </row>
    <row r="118" spans="1:13" ht="31.5">
      <c r="A118" s="40" t="s">
        <v>71</v>
      </c>
      <c r="B118" s="45" t="s">
        <v>343</v>
      </c>
      <c r="C118" s="96">
        <v>977</v>
      </c>
      <c r="D118" s="44" t="s">
        <v>378</v>
      </c>
      <c r="E118" s="20" t="s">
        <v>369</v>
      </c>
      <c r="F118" s="90">
        <v>6000000131</v>
      </c>
      <c r="G118" s="82">
        <v>200</v>
      </c>
      <c r="H118" s="89"/>
      <c r="I118" s="53">
        <f>I119</f>
        <v>27226.399999999998</v>
      </c>
      <c r="J118" s="53">
        <f>J119</f>
        <v>29394.9</v>
      </c>
      <c r="K118" s="53">
        <f>K119</f>
        <v>22489.2</v>
      </c>
      <c r="L118" s="5"/>
      <c r="M118" s="5"/>
    </row>
    <row r="119" spans="1:13" ht="38.25" customHeight="1">
      <c r="A119" s="40" t="s">
        <v>193</v>
      </c>
      <c r="B119" s="48" t="s">
        <v>217</v>
      </c>
      <c r="C119" s="95">
        <v>977</v>
      </c>
      <c r="D119" s="49" t="s">
        <v>378</v>
      </c>
      <c r="E119" s="49" t="s">
        <v>369</v>
      </c>
      <c r="F119" s="89">
        <v>6000000131</v>
      </c>
      <c r="G119" s="89">
        <v>240</v>
      </c>
      <c r="H119" s="89"/>
      <c r="I119" s="37">
        <f>22764.6+3609.2+852.6</f>
        <v>27226.399999999998</v>
      </c>
      <c r="J119" s="37">
        <v>29394.9</v>
      </c>
      <c r="K119" s="37">
        <v>22489.2</v>
      </c>
      <c r="L119" s="5"/>
      <c r="M119" s="5"/>
    </row>
    <row r="120" spans="1:13" ht="38.25" customHeight="1">
      <c r="A120" s="40" t="s">
        <v>171</v>
      </c>
      <c r="B120" s="45" t="s">
        <v>259</v>
      </c>
      <c r="C120" s="96">
        <v>977</v>
      </c>
      <c r="D120" s="44" t="s">
        <v>378</v>
      </c>
      <c r="E120" s="20" t="s">
        <v>369</v>
      </c>
      <c r="F120" s="90">
        <v>6000000132</v>
      </c>
      <c r="G120" s="89"/>
      <c r="H120" s="89"/>
      <c r="I120" s="53">
        <f aca="true" t="shared" si="4" ref="I120:K121">I121</f>
        <v>700.1999999999999</v>
      </c>
      <c r="J120" s="53">
        <f t="shared" si="4"/>
        <v>604.5</v>
      </c>
      <c r="K120" s="53">
        <f t="shared" si="4"/>
        <v>1093.5</v>
      </c>
      <c r="L120" s="5"/>
      <c r="M120" s="5"/>
    </row>
    <row r="121" spans="1:13" ht="38.25" customHeight="1">
      <c r="A121" s="40" t="s">
        <v>172</v>
      </c>
      <c r="B121" s="45" t="s">
        <v>341</v>
      </c>
      <c r="C121" s="96">
        <v>977</v>
      </c>
      <c r="D121" s="44" t="s">
        <v>378</v>
      </c>
      <c r="E121" s="20" t="s">
        <v>369</v>
      </c>
      <c r="F121" s="90">
        <v>6000000132</v>
      </c>
      <c r="G121" s="82">
        <v>200</v>
      </c>
      <c r="H121" s="89"/>
      <c r="I121" s="53">
        <f t="shared" si="4"/>
        <v>700.1999999999999</v>
      </c>
      <c r="J121" s="53">
        <f t="shared" si="4"/>
        <v>604.5</v>
      </c>
      <c r="K121" s="53">
        <f t="shared" si="4"/>
        <v>1093.5</v>
      </c>
      <c r="L121" s="5"/>
      <c r="M121" s="5"/>
    </row>
    <row r="122" spans="1:13" ht="38.25" customHeight="1">
      <c r="A122" s="40" t="s">
        <v>294</v>
      </c>
      <c r="B122" s="48" t="s">
        <v>217</v>
      </c>
      <c r="C122" s="95">
        <v>977</v>
      </c>
      <c r="D122" s="49" t="s">
        <v>378</v>
      </c>
      <c r="E122" s="49" t="s">
        <v>369</v>
      </c>
      <c r="F122" s="89">
        <v>6000000132</v>
      </c>
      <c r="G122" s="89">
        <v>240</v>
      </c>
      <c r="H122" s="89"/>
      <c r="I122" s="37">
        <f>1382.8-682.6</f>
        <v>700.1999999999999</v>
      </c>
      <c r="J122" s="37">
        <v>604.5</v>
      </c>
      <c r="K122" s="37">
        <v>1093.5</v>
      </c>
      <c r="L122" s="5"/>
      <c r="M122" s="5"/>
    </row>
    <row r="123" spans="1:13" ht="38.25" customHeight="1">
      <c r="A123" s="41" t="s">
        <v>293</v>
      </c>
      <c r="B123" s="45" t="s">
        <v>211</v>
      </c>
      <c r="C123" s="96">
        <v>977</v>
      </c>
      <c r="D123" s="44" t="s">
        <v>378</v>
      </c>
      <c r="E123" s="20" t="s">
        <v>369</v>
      </c>
      <c r="F123" s="82">
        <v>9990000000</v>
      </c>
      <c r="G123" s="82"/>
      <c r="H123" s="82"/>
      <c r="I123" s="53">
        <v>0</v>
      </c>
      <c r="J123" s="53">
        <f>J124</f>
        <v>2500</v>
      </c>
      <c r="K123" s="53">
        <f>K124</f>
        <v>5000</v>
      </c>
      <c r="L123" s="5"/>
      <c r="M123" s="5"/>
    </row>
    <row r="124" spans="1:13" ht="38.25" customHeight="1">
      <c r="A124" s="41" t="s">
        <v>295</v>
      </c>
      <c r="B124" s="45" t="s">
        <v>211</v>
      </c>
      <c r="C124" s="96">
        <v>977</v>
      </c>
      <c r="D124" s="44" t="s">
        <v>378</v>
      </c>
      <c r="E124" s="20" t="s">
        <v>369</v>
      </c>
      <c r="F124" s="82">
        <v>9990000000</v>
      </c>
      <c r="G124" s="82">
        <v>900</v>
      </c>
      <c r="H124" s="82"/>
      <c r="I124" s="53">
        <v>0</v>
      </c>
      <c r="J124" s="53">
        <f>J125</f>
        <v>2500</v>
      </c>
      <c r="K124" s="53">
        <f>K125</f>
        <v>5000</v>
      </c>
      <c r="L124" s="5"/>
      <c r="M124" s="5"/>
    </row>
    <row r="125" spans="1:13" ht="25.5" customHeight="1">
      <c r="A125" s="41" t="s">
        <v>296</v>
      </c>
      <c r="B125" s="48" t="s">
        <v>211</v>
      </c>
      <c r="C125" s="95">
        <v>977</v>
      </c>
      <c r="D125" s="49" t="s">
        <v>378</v>
      </c>
      <c r="E125" s="49" t="s">
        <v>369</v>
      </c>
      <c r="F125" s="89">
        <v>9990000000</v>
      </c>
      <c r="G125" s="89">
        <v>999</v>
      </c>
      <c r="H125" s="89">
        <v>226</v>
      </c>
      <c r="I125" s="37">
        <v>0</v>
      </c>
      <c r="J125" s="37">
        <v>2500</v>
      </c>
      <c r="K125" s="37">
        <v>5000</v>
      </c>
      <c r="L125" s="5"/>
      <c r="M125" s="5"/>
    </row>
    <row r="126" spans="1:13" ht="31.5">
      <c r="A126" s="41" t="s">
        <v>260</v>
      </c>
      <c r="B126" s="45" t="s">
        <v>262</v>
      </c>
      <c r="C126" s="96">
        <v>977</v>
      </c>
      <c r="D126" s="44" t="s">
        <v>378</v>
      </c>
      <c r="E126" s="20" t="s">
        <v>369</v>
      </c>
      <c r="F126" s="82">
        <v>6000000150</v>
      </c>
      <c r="G126" s="82"/>
      <c r="H126" s="82"/>
      <c r="I126" s="53">
        <f>I129</f>
        <v>2501.6</v>
      </c>
      <c r="J126" s="53">
        <f>J129</f>
        <v>2946.5</v>
      </c>
      <c r="K126" s="53">
        <f>K129</f>
        <v>3097.1</v>
      </c>
      <c r="L126" s="5"/>
      <c r="M126" s="5"/>
    </row>
    <row r="127" spans="1:13" ht="15.75">
      <c r="A127" s="41" t="s">
        <v>261</v>
      </c>
      <c r="B127" s="45" t="s">
        <v>311</v>
      </c>
      <c r="C127" s="96">
        <v>977</v>
      </c>
      <c r="D127" s="44" t="s">
        <v>378</v>
      </c>
      <c r="E127" s="20" t="s">
        <v>369</v>
      </c>
      <c r="F127" s="82">
        <v>6000000151</v>
      </c>
      <c r="G127" s="82"/>
      <c r="H127" s="82"/>
      <c r="I127" s="53"/>
      <c r="J127" s="53"/>
      <c r="K127" s="53"/>
      <c r="L127" s="5"/>
      <c r="M127" s="5"/>
    </row>
    <row r="128" spans="1:13" ht="31.5">
      <c r="A128" s="40" t="s">
        <v>119</v>
      </c>
      <c r="B128" s="48" t="s">
        <v>341</v>
      </c>
      <c r="C128" s="95">
        <v>977</v>
      </c>
      <c r="D128" s="49" t="s">
        <v>378</v>
      </c>
      <c r="E128" s="49" t="s">
        <v>369</v>
      </c>
      <c r="F128" s="89">
        <v>6000000151</v>
      </c>
      <c r="G128" s="82">
        <v>200</v>
      </c>
      <c r="H128" s="82"/>
      <c r="I128" s="53">
        <f>I129</f>
        <v>2501.6</v>
      </c>
      <c r="J128" s="53">
        <f>J129</f>
        <v>2946.5</v>
      </c>
      <c r="K128" s="53">
        <f>K129</f>
        <v>3097.1</v>
      </c>
      <c r="L128" s="5"/>
      <c r="M128" s="5"/>
    </row>
    <row r="129" spans="1:13" ht="38.25" customHeight="1">
      <c r="A129" s="40" t="s">
        <v>131</v>
      </c>
      <c r="B129" s="48" t="s">
        <v>217</v>
      </c>
      <c r="C129" s="95">
        <v>977</v>
      </c>
      <c r="D129" s="49" t="s">
        <v>378</v>
      </c>
      <c r="E129" s="49" t="s">
        <v>369</v>
      </c>
      <c r="F129" s="89">
        <v>6000000151</v>
      </c>
      <c r="G129" s="89">
        <v>240</v>
      </c>
      <c r="H129" s="89"/>
      <c r="I129" s="37">
        <f>3024.5-522.9</f>
        <v>2501.6</v>
      </c>
      <c r="J129" s="37">
        <v>2946.5</v>
      </c>
      <c r="K129" s="37">
        <v>3097.1</v>
      </c>
      <c r="L129" s="5"/>
      <c r="M129" s="5"/>
    </row>
    <row r="130" spans="1:13" ht="38.25" customHeight="1">
      <c r="A130" s="41" t="s">
        <v>263</v>
      </c>
      <c r="B130" s="45" t="s">
        <v>270</v>
      </c>
      <c r="C130" s="96">
        <v>977</v>
      </c>
      <c r="D130" s="44" t="s">
        <v>378</v>
      </c>
      <c r="E130" s="20" t="s">
        <v>369</v>
      </c>
      <c r="F130" s="82">
        <v>6000000160</v>
      </c>
      <c r="G130" s="89"/>
      <c r="H130" s="89"/>
      <c r="I130" s="53">
        <f>I131+I134</f>
        <v>1586.3</v>
      </c>
      <c r="J130" s="53">
        <f>J131+J134</f>
        <v>1904.6</v>
      </c>
      <c r="K130" s="53">
        <f>K131+K134</f>
        <v>5685.700000000001</v>
      </c>
      <c r="L130" s="5"/>
      <c r="M130" s="5"/>
    </row>
    <row r="131" spans="1:13" ht="33.75" customHeight="1">
      <c r="A131" s="40" t="s">
        <v>264</v>
      </c>
      <c r="B131" s="45" t="s">
        <v>239</v>
      </c>
      <c r="C131" s="96">
        <v>977</v>
      </c>
      <c r="D131" s="44" t="s">
        <v>378</v>
      </c>
      <c r="E131" s="20" t="s">
        <v>369</v>
      </c>
      <c r="F131" s="82">
        <v>6000000161</v>
      </c>
      <c r="G131" s="82"/>
      <c r="H131" s="82"/>
      <c r="I131" s="53">
        <f>I133</f>
        <v>738.9</v>
      </c>
      <c r="J131" s="53">
        <f>J133</f>
        <v>366.4</v>
      </c>
      <c r="K131" s="53">
        <f>K133</f>
        <v>253.1</v>
      </c>
      <c r="L131" s="5"/>
      <c r="M131" s="5"/>
    </row>
    <row r="132" spans="1:13" ht="33.75" customHeight="1">
      <c r="A132" s="40" t="s">
        <v>265</v>
      </c>
      <c r="B132" s="45" t="s">
        <v>343</v>
      </c>
      <c r="C132" s="96">
        <v>977</v>
      </c>
      <c r="D132" s="44" t="s">
        <v>378</v>
      </c>
      <c r="E132" s="20" t="s">
        <v>369</v>
      </c>
      <c r="F132" s="82">
        <v>6000000161</v>
      </c>
      <c r="G132" s="89">
        <v>200</v>
      </c>
      <c r="H132" s="89"/>
      <c r="I132" s="37">
        <f>I133</f>
        <v>738.9</v>
      </c>
      <c r="J132" s="37">
        <f>J133</f>
        <v>366.4</v>
      </c>
      <c r="K132" s="37">
        <f>K133</f>
        <v>253.1</v>
      </c>
      <c r="L132" s="5"/>
      <c r="M132" s="5"/>
    </row>
    <row r="133" spans="1:13" ht="43.5" customHeight="1">
      <c r="A133" s="40" t="s">
        <v>266</v>
      </c>
      <c r="B133" s="48" t="s">
        <v>217</v>
      </c>
      <c r="C133" s="95">
        <v>977</v>
      </c>
      <c r="D133" s="49" t="s">
        <v>378</v>
      </c>
      <c r="E133" s="49" t="s">
        <v>369</v>
      </c>
      <c r="F133" s="89">
        <v>6000000161</v>
      </c>
      <c r="G133" s="89">
        <v>240</v>
      </c>
      <c r="H133" s="89"/>
      <c r="I133" s="37">
        <f>833.4-94.5</f>
        <v>738.9</v>
      </c>
      <c r="J133" s="37">
        <v>366.4</v>
      </c>
      <c r="K133" s="37">
        <v>253.1</v>
      </c>
      <c r="L133" s="5"/>
      <c r="M133" s="5"/>
    </row>
    <row r="134" spans="1:13" ht="17.25" customHeight="1">
      <c r="A134" s="40" t="s">
        <v>267</v>
      </c>
      <c r="B134" s="45" t="s">
        <v>201</v>
      </c>
      <c r="C134" s="96">
        <v>977</v>
      </c>
      <c r="D134" s="44" t="s">
        <v>378</v>
      </c>
      <c r="E134" s="20" t="s">
        <v>369</v>
      </c>
      <c r="F134" s="82">
        <v>6000000162</v>
      </c>
      <c r="G134" s="82"/>
      <c r="H134" s="82"/>
      <c r="I134" s="53">
        <f>I136</f>
        <v>847.4</v>
      </c>
      <c r="J134" s="53">
        <f>J136</f>
        <v>1538.2</v>
      </c>
      <c r="K134" s="53">
        <f>K136</f>
        <v>5432.6</v>
      </c>
      <c r="L134" s="5"/>
      <c r="M134" s="5"/>
    </row>
    <row r="135" spans="1:13" ht="33.75" customHeight="1">
      <c r="A135" s="40" t="s">
        <v>268</v>
      </c>
      <c r="B135" s="45" t="s">
        <v>343</v>
      </c>
      <c r="C135" s="96">
        <v>977</v>
      </c>
      <c r="D135" s="44" t="s">
        <v>378</v>
      </c>
      <c r="E135" s="20" t="s">
        <v>369</v>
      </c>
      <c r="F135" s="82">
        <v>6000000162</v>
      </c>
      <c r="G135" s="82">
        <v>200</v>
      </c>
      <c r="H135" s="82"/>
      <c r="I135" s="53">
        <f>I136</f>
        <v>847.4</v>
      </c>
      <c r="J135" s="53">
        <f>J136</f>
        <v>1538.2</v>
      </c>
      <c r="K135" s="53">
        <f>K136</f>
        <v>5432.6</v>
      </c>
      <c r="L135" s="5"/>
      <c r="M135" s="5"/>
    </row>
    <row r="136" spans="1:13" ht="33" customHeight="1">
      <c r="A136" s="40" t="s">
        <v>269</v>
      </c>
      <c r="B136" s="48" t="s">
        <v>217</v>
      </c>
      <c r="C136" s="95">
        <v>977</v>
      </c>
      <c r="D136" s="49" t="s">
        <v>378</v>
      </c>
      <c r="E136" s="49" t="s">
        <v>369</v>
      </c>
      <c r="F136" s="89">
        <v>6000000162</v>
      </c>
      <c r="G136" s="89">
        <v>240</v>
      </c>
      <c r="H136" s="89"/>
      <c r="I136" s="37">
        <f>400+447.4</f>
        <v>847.4</v>
      </c>
      <c r="J136" s="37">
        <v>1538.2</v>
      </c>
      <c r="K136" s="37">
        <v>5432.6</v>
      </c>
      <c r="L136" s="5"/>
      <c r="M136" s="5"/>
    </row>
    <row r="137" spans="1:13" s="23" customFormat="1" ht="15.75" hidden="1">
      <c r="A137" s="9" t="s">
        <v>171</v>
      </c>
      <c r="B137" s="7" t="s">
        <v>13</v>
      </c>
      <c r="C137" s="96"/>
      <c r="D137" s="44"/>
      <c r="E137" s="44" t="s">
        <v>89</v>
      </c>
      <c r="F137" s="82">
        <v>7950100</v>
      </c>
      <c r="G137" s="82">
        <v>500</v>
      </c>
      <c r="H137" s="82"/>
      <c r="I137" s="53">
        <f>I138</f>
        <v>0</v>
      </c>
      <c r="J137" s="53">
        <f>J138</f>
        <v>0</v>
      </c>
      <c r="K137" s="53">
        <f>K138</f>
        <v>0</v>
      </c>
      <c r="L137" s="4"/>
      <c r="M137" s="4"/>
    </row>
    <row r="138" spans="1:13" s="23" customFormat="1" ht="15.75" hidden="1">
      <c r="A138" s="9" t="s">
        <v>155</v>
      </c>
      <c r="B138" s="19" t="s">
        <v>60</v>
      </c>
      <c r="C138" s="95"/>
      <c r="D138" s="21"/>
      <c r="E138" s="49" t="s">
        <v>89</v>
      </c>
      <c r="F138" s="89">
        <v>7950100</v>
      </c>
      <c r="G138" s="88">
        <v>500</v>
      </c>
      <c r="H138" s="88"/>
      <c r="I138" s="37">
        <f>I139+I140</f>
        <v>0</v>
      </c>
      <c r="J138" s="37">
        <f>J139+J140</f>
        <v>0</v>
      </c>
      <c r="K138" s="37">
        <f>K139+K140</f>
        <v>0</v>
      </c>
      <c r="L138" s="4"/>
      <c r="M138" s="4"/>
    </row>
    <row r="139" spans="1:13" ht="32.25" customHeight="1" hidden="1">
      <c r="A139" s="40" t="s">
        <v>156</v>
      </c>
      <c r="B139" s="48" t="s">
        <v>190</v>
      </c>
      <c r="C139" s="95"/>
      <c r="D139" s="21"/>
      <c r="E139" s="49" t="s">
        <v>89</v>
      </c>
      <c r="F139" s="89">
        <v>7950103</v>
      </c>
      <c r="G139" s="88">
        <v>500</v>
      </c>
      <c r="H139" s="88"/>
      <c r="I139" s="12">
        <v>0</v>
      </c>
      <c r="J139" s="12">
        <v>0</v>
      </c>
      <c r="K139" s="12">
        <v>0</v>
      </c>
      <c r="L139" s="5"/>
      <c r="M139" s="5"/>
    </row>
    <row r="140" spans="1:13" ht="15.75" hidden="1">
      <c r="A140" s="40" t="s">
        <v>157</v>
      </c>
      <c r="B140" s="48" t="s">
        <v>191</v>
      </c>
      <c r="C140" s="95"/>
      <c r="D140" s="21"/>
      <c r="E140" s="49" t="s">
        <v>89</v>
      </c>
      <c r="F140" s="89">
        <v>7950104</v>
      </c>
      <c r="G140" s="88">
        <v>500</v>
      </c>
      <c r="H140" s="88"/>
      <c r="I140" s="12">
        <v>0</v>
      </c>
      <c r="J140" s="12">
        <v>0</v>
      </c>
      <c r="K140" s="12">
        <v>0</v>
      </c>
      <c r="L140" s="5"/>
      <c r="M140" s="5"/>
    </row>
    <row r="141" spans="1:13" ht="15.75">
      <c r="A141" s="40"/>
      <c r="B141" s="19"/>
      <c r="C141" s="95"/>
      <c r="D141" s="21"/>
      <c r="E141" s="49"/>
      <c r="F141" s="89"/>
      <c r="G141" s="88"/>
      <c r="H141" s="88"/>
      <c r="I141" s="12"/>
      <c r="J141" s="12"/>
      <c r="K141" s="12"/>
      <c r="L141" s="5"/>
      <c r="M141" s="5"/>
    </row>
    <row r="142" spans="1:13" ht="15.75">
      <c r="A142" s="6" t="s">
        <v>35</v>
      </c>
      <c r="B142" s="27" t="s">
        <v>6</v>
      </c>
      <c r="C142" s="98">
        <v>977</v>
      </c>
      <c r="D142" s="115" t="s">
        <v>373</v>
      </c>
      <c r="E142" s="29" t="s">
        <v>367</v>
      </c>
      <c r="F142" s="117"/>
      <c r="G142" s="117"/>
      <c r="H142" s="117"/>
      <c r="I142" s="32">
        <f>I147+I172+I143</f>
        <v>3711.8</v>
      </c>
      <c r="J142" s="32">
        <f>J147+J172+J143</f>
        <v>3539</v>
      </c>
      <c r="K142" s="32">
        <f>K147+K172+K143</f>
        <v>3188</v>
      </c>
      <c r="L142" s="5"/>
      <c r="M142" s="5"/>
    </row>
    <row r="143" spans="1:13" ht="31.5">
      <c r="A143" s="25" t="s">
        <v>36</v>
      </c>
      <c r="B143" s="28" t="s">
        <v>312</v>
      </c>
      <c r="C143" s="97">
        <v>977</v>
      </c>
      <c r="D143" s="112" t="s">
        <v>373</v>
      </c>
      <c r="E143" s="33" t="s">
        <v>378</v>
      </c>
      <c r="F143" s="92"/>
      <c r="G143" s="33"/>
      <c r="H143" s="117"/>
      <c r="I143" s="32">
        <f>I145</f>
        <v>200</v>
      </c>
      <c r="J143" s="32">
        <f>J145</f>
        <v>250</v>
      </c>
      <c r="K143" s="32">
        <f>K145</f>
        <v>250</v>
      </c>
      <c r="L143" s="5"/>
      <c r="M143" s="5"/>
    </row>
    <row r="144" spans="1:13" ht="158.25" customHeight="1">
      <c r="A144" s="64" t="s">
        <v>313</v>
      </c>
      <c r="B144" s="75" t="s">
        <v>314</v>
      </c>
      <c r="C144" s="100">
        <v>977</v>
      </c>
      <c r="D144" s="86"/>
      <c r="E144" s="110"/>
      <c r="F144" s="80"/>
      <c r="G144" s="80"/>
      <c r="H144" s="117"/>
      <c r="I144" s="111"/>
      <c r="J144" s="111"/>
      <c r="K144" s="111"/>
      <c r="L144" s="5"/>
      <c r="M144" s="5"/>
    </row>
    <row r="145" spans="1:13" ht="31.5">
      <c r="A145" s="76" t="s">
        <v>315</v>
      </c>
      <c r="B145" s="77" t="s">
        <v>344</v>
      </c>
      <c r="C145" s="136" t="s">
        <v>386</v>
      </c>
      <c r="D145" s="86" t="s">
        <v>373</v>
      </c>
      <c r="E145" s="78" t="s">
        <v>378</v>
      </c>
      <c r="F145" s="79" t="s">
        <v>381</v>
      </c>
      <c r="G145" s="80">
        <v>240</v>
      </c>
      <c r="H145" s="117"/>
      <c r="I145" s="111">
        <f>I146</f>
        <v>200</v>
      </c>
      <c r="J145" s="111">
        <f>J146</f>
        <v>250</v>
      </c>
      <c r="K145" s="111">
        <f>K146</f>
        <v>250</v>
      </c>
      <c r="L145" s="5"/>
      <c r="M145" s="5"/>
    </row>
    <row r="146" spans="1:13" ht="15.75">
      <c r="A146" s="76" t="s">
        <v>75</v>
      </c>
      <c r="B146" s="77" t="s">
        <v>316</v>
      </c>
      <c r="C146" s="136" t="s">
        <v>386</v>
      </c>
      <c r="D146" s="86" t="s">
        <v>373</v>
      </c>
      <c r="E146" s="78" t="s">
        <v>378</v>
      </c>
      <c r="F146" s="79" t="s">
        <v>381</v>
      </c>
      <c r="G146" s="80">
        <v>244</v>
      </c>
      <c r="H146" s="117"/>
      <c r="I146" s="153">
        <v>200</v>
      </c>
      <c r="J146" s="153">
        <v>250</v>
      </c>
      <c r="K146" s="153">
        <v>250</v>
      </c>
      <c r="L146" s="5"/>
      <c r="M146" s="5"/>
    </row>
    <row r="147" spans="1:13" ht="15.75">
      <c r="A147" s="25" t="s">
        <v>290</v>
      </c>
      <c r="B147" s="28" t="s">
        <v>310</v>
      </c>
      <c r="C147" s="97">
        <v>977</v>
      </c>
      <c r="D147" s="112" t="s">
        <v>373</v>
      </c>
      <c r="E147" s="33" t="s">
        <v>373</v>
      </c>
      <c r="F147" s="92"/>
      <c r="G147" s="33"/>
      <c r="H147" s="92"/>
      <c r="I147" s="36">
        <f>I156</f>
        <v>1536.2</v>
      </c>
      <c r="J147" s="36">
        <f>J156</f>
        <v>1300</v>
      </c>
      <c r="K147" s="36">
        <f>K156</f>
        <v>1300</v>
      </c>
      <c r="L147" s="5"/>
      <c r="M147" s="5"/>
    </row>
    <row r="148" spans="1:13" ht="15.75" hidden="1">
      <c r="A148" s="8" t="s">
        <v>70</v>
      </c>
      <c r="B148" s="19" t="s">
        <v>88</v>
      </c>
      <c r="C148" s="95"/>
      <c r="D148" s="21"/>
      <c r="E148" s="21" t="s">
        <v>15</v>
      </c>
      <c r="F148" s="88">
        <v>7950200</v>
      </c>
      <c r="G148" s="21" t="s">
        <v>81</v>
      </c>
      <c r="H148" s="88">
        <v>226</v>
      </c>
      <c r="I148" s="12">
        <f>I149+I150+I151+I152+I153</f>
        <v>835</v>
      </c>
      <c r="J148" s="12">
        <f>J149+J150+J151+J152+J153</f>
        <v>835</v>
      </c>
      <c r="K148" s="12">
        <f>K149+K150+K151+K152+K153</f>
        <v>835</v>
      </c>
      <c r="L148" s="5"/>
      <c r="M148" s="5"/>
    </row>
    <row r="149" spans="1:13" ht="15.75" customHeight="1" hidden="1">
      <c r="A149" s="8" t="s">
        <v>71</v>
      </c>
      <c r="B149" s="19" t="s">
        <v>41</v>
      </c>
      <c r="C149" s="95"/>
      <c r="D149" s="21"/>
      <c r="E149" s="21" t="s">
        <v>15</v>
      </c>
      <c r="F149" s="88">
        <v>7950201</v>
      </c>
      <c r="G149" s="21" t="s">
        <v>81</v>
      </c>
      <c r="H149" s="88">
        <v>226</v>
      </c>
      <c r="I149" s="12">
        <v>300</v>
      </c>
      <c r="J149" s="12">
        <v>300</v>
      </c>
      <c r="K149" s="12">
        <v>300</v>
      </c>
      <c r="L149" s="5"/>
      <c r="M149" s="5"/>
    </row>
    <row r="150" spans="1:13" ht="15.75" customHeight="1" hidden="1">
      <c r="A150" s="8" t="s">
        <v>72</v>
      </c>
      <c r="B150" s="19" t="s">
        <v>42</v>
      </c>
      <c r="C150" s="95"/>
      <c r="D150" s="21"/>
      <c r="E150" s="21" t="s">
        <v>15</v>
      </c>
      <c r="F150" s="88">
        <v>7950202</v>
      </c>
      <c r="G150" s="21" t="s">
        <v>81</v>
      </c>
      <c r="H150" s="88">
        <v>226</v>
      </c>
      <c r="I150" s="12">
        <v>200</v>
      </c>
      <c r="J150" s="12">
        <v>200</v>
      </c>
      <c r="K150" s="12">
        <v>200</v>
      </c>
      <c r="L150" s="5"/>
      <c r="M150" s="5"/>
    </row>
    <row r="151" spans="1:13" ht="18" customHeight="1" hidden="1">
      <c r="A151" s="8" t="s">
        <v>73</v>
      </c>
      <c r="B151" s="19" t="s">
        <v>44</v>
      </c>
      <c r="C151" s="95"/>
      <c r="D151" s="21"/>
      <c r="E151" s="21" t="s">
        <v>15</v>
      </c>
      <c r="F151" s="88">
        <v>7950203</v>
      </c>
      <c r="G151" s="21" t="s">
        <v>81</v>
      </c>
      <c r="H151" s="88">
        <v>226</v>
      </c>
      <c r="I151" s="12">
        <v>200</v>
      </c>
      <c r="J151" s="12">
        <v>200</v>
      </c>
      <c r="K151" s="12">
        <v>200</v>
      </c>
      <c r="L151" s="5"/>
      <c r="M151" s="5"/>
    </row>
    <row r="152" spans="1:13" ht="15.75" hidden="1">
      <c r="A152" s="8" t="s">
        <v>74</v>
      </c>
      <c r="B152" s="19" t="s">
        <v>45</v>
      </c>
      <c r="C152" s="95"/>
      <c r="D152" s="21"/>
      <c r="E152" s="21" t="s">
        <v>15</v>
      </c>
      <c r="F152" s="88">
        <v>7950204</v>
      </c>
      <c r="G152" s="21" t="s">
        <v>81</v>
      </c>
      <c r="H152" s="88">
        <v>226</v>
      </c>
      <c r="I152" s="12">
        <v>35</v>
      </c>
      <c r="J152" s="12">
        <v>35</v>
      </c>
      <c r="K152" s="12">
        <v>35</v>
      </c>
      <c r="L152" s="5"/>
      <c r="M152" s="5"/>
    </row>
    <row r="153" spans="1:13" ht="31.5" hidden="1">
      <c r="A153" s="8" t="s">
        <v>175</v>
      </c>
      <c r="B153" s="19" t="s">
        <v>176</v>
      </c>
      <c r="C153" s="95"/>
      <c r="D153" s="21"/>
      <c r="E153" s="21" t="s">
        <v>15</v>
      </c>
      <c r="F153" s="88">
        <v>7950206</v>
      </c>
      <c r="G153" s="21" t="s">
        <v>81</v>
      </c>
      <c r="H153" s="88">
        <v>226</v>
      </c>
      <c r="I153" s="12">
        <v>100</v>
      </c>
      <c r="J153" s="12">
        <v>100</v>
      </c>
      <c r="K153" s="12">
        <v>100</v>
      </c>
      <c r="L153" s="5"/>
      <c r="M153" s="5"/>
    </row>
    <row r="154" spans="1:13" ht="15.75" hidden="1">
      <c r="A154" s="9" t="s">
        <v>171</v>
      </c>
      <c r="B154" s="45" t="s">
        <v>12</v>
      </c>
      <c r="C154" s="96"/>
      <c r="D154" s="44"/>
      <c r="E154" s="44" t="s">
        <v>15</v>
      </c>
      <c r="F154" s="82">
        <v>7950200</v>
      </c>
      <c r="G154" s="44" t="s">
        <v>81</v>
      </c>
      <c r="H154" s="82">
        <v>290</v>
      </c>
      <c r="I154" s="53">
        <f>I155</f>
        <v>15</v>
      </c>
      <c r="J154" s="53">
        <f>J155</f>
        <v>15</v>
      </c>
      <c r="K154" s="53">
        <f>K155</f>
        <v>15</v>
      </c>
      <c r="L154" s="5"/>
      <c r="M154" s="5"/>
    </row>
    <row r="155" spans="1:13" ht="18" customHeight="1" hidden="1">
      <c r="A155" s="8" t="s">
        <v>172</v>
      </c>
      <c r="B155" s="19" t="s">
        <v>43</v>
      </c>
      <c r="C155" s="95"/>
      <c r="D155" s="21"/>
      <c r="E155" s="21" t="s">
        <v>15</v>
      </c>
      <c r="F155" s="88">
        <v>7950205</v>
      </c>
      <c r="G155" s="21" t="s">
        <v>81</v>
      </c>
      <c r="H155" s="89">
        <v>290</v>
      </c>
      <c r="I155" s="12">
        <v>15</v>
      </c>
      <c r="J155" s="12">
        <v>15</v>
      </c>
      <c r="K155" s="12">
        <v>15</v>
      </c>
      <c r="L155" s="5"/>
      <c r="M155" s="5"/>
    </row>
    <row r="156" spans="1:13" ht="64.5" customHeight="1">
      <c r="A156" s="9" t="s">
        <v>317</v>
      </c>
      <c r="B156" s="7" t="s">
        <v>411</v>
      </c>
      <c r="C156" s="96">
        <v>977</v>
      </c>
      <c r="D156" s="44" t="s">
        <v>373</v>
      </c>
      <c r="E156" s="44" t="s">
        <v>373</v>
      </c>
      <c r="F156" s="82">
        <v>4310200190</v>
      </c>
      <c r="G156" s="44"/>
      <c r="H156" s="88"/>
      <c r="I156" s="53">
        <f>I158</f>
        <v>1536.2</v>
      </c>
      <c r="J156" s="53">
        <f>J158</f>
        <v>1300</v>
      </c>
      <c r="K156" s="53">
        <f>K158</f>
        <v>1300</v>
      </c>
      <c r="L156" s="5"/>
      <c r="M156" s="5"/>
    </row>
    <row r="157" spans="1:13" ht="34.5" customHeight="1">
      <c r="A157" s="9" t="s">
        <v>318</v>
      </c>
      <c r="B157" s="7" t="s">
        <v>341</v>
      </c>
      <c r="C157" s="96">
        <v>977</v>
      </c>
      <c r="D157" s="44" t="s">
        <v>373</v>
      </c>
      <c r="E157" s="44" t="s">
        <v>373</v>
      </c>
      <c r="F157" s="82">
        <v>4310200190</v>
      </c>
      <c r="G157" s="44" t="s">
        <v>212</v>
      </c>
      <c r="H157" s="88"/>
      <c r="I157" s="53">
        <f>I158</f>
        <v>1536.2</v>
      </c>
      <c r="J157" s="53">
        <f>J158</f>
        <v>1300</v>
      </c>
      <c r="K157" s="53">
        <f>K158</f>
        <v>1300</v>
      </c>
      <c r="L157" s="5"/>
      <c r="M157" s="5"/>
    </row>
    <row r="158" spans="1:13" ht="32.25" customHeight="1">
      <c r="A158" s="41" t="s">
        <v>319</v>
      </c>
      <c r="B158" s="48" t="s">
        <v>217</v>
      </c>
      <c r="C158" s="95">
        <v>977</v>
      </c>
      <c r="D158" s="49" t="s">
        <v>373</v>
      </c>
      <c r="E158" s="49" t="s">
        <v>373</v>
      </c>
      <c r="F158" s="89">
        <v>4310200191</v>
      </c>
      <c r="G158" s="49" t="s">
        <v>216</v>
      </c>
      <c r="H158" s="89"/>
      <c r="I158" s="153">
        <v>1536.2</v>
      </c>
      <c r="J158" s="37">
        <v>1300</v>
      </c>
      <c r="K158" s="37">
        <v>1300</v>
      </c>
      <c r="L158" s="5"/>
      <c r="M158" s="5"/>
    </row>
    <row r="159" spans="1:13" ht="18" customHeight="1" hidden="1">
      <c r="A159" s="41" t="s">
        <v>297</v>
      </c>
      <c r="B159" s="19" t="s">
        <v>88</v>
      </c>
      <c r="C159" s="95"/>
      <c r="D159" s="21"/>
      <c r="E159" s="21" t="s">
        <v>15</v>
      </c>
      <c r="F159" s="89">
        <v>7950300</v>
      </c>
      <c r="G159" s="21" t="s">
        <v>81</v>
      </c>
      <c r="H159" s="88">
        <v>226</v>
      </c>
      <c r="I159" s="12">
        <f>I160+I161+I162+I163+I164</f>
        <v>556.8</v>
      </c>
      <c r="J159" s="12">
        <f>J160+J161+J162+J163+J164</f>
        <v>578.2</v>
      </c>
      <c r="K159" s="12">
        <f>K160+K161+K162+K163+K164</f>
        <v>581.2</v>
      </c>
      <c r="L159" s="5"/>
      <c r="M159" s="5"/>
    </row>
    <row r="160" spans="1:13" ht="16.5" customHeight="1" hidden="1">
      <c r="A160" s="41" t="s">
        <v>298</v>
      </c>
      <c r="B160" s="19" t="s">
        <v>130</v>
      </c>
      <c r="C160" s="95"/>
      <c r="D160" s="21"/>
      <c r="E160" s="21" t="s">
        <v>15</v>
      </c>
      <c r="F160" s="89">
        <v>7950301</v>
      </c>
      <c r="G160" s="21" t="s">
        <v>81</v>
      </c>
      <c r="H160" s="88">
        <v>226</v>
      </c>
      <c r="I160" s="12">
        <v>150</v>
      </c>
      <c r="J160" s="12">
        <v>170</v>
      </c>
      <c r="K160" s="12">
        <v>170</v>
      </c>
      <c r="L160" s="5"/>
      <c r="M160" s="5"/>
    </row>
    <row r="161" spans="1:13" ht="15.75" customHeight="1" hidden="1">
      <c r="A161" s="41" t="s">
        <v>299</v>
      </c>
      <c r="B161" s="19" t="s">
        <v>127</v>
      </c>
      <c r="C161" s="95"/>
      <c r="D161" s="21"/>
      <c r="E161" s="21" t="s">
        <v>15</v>
      </c>
      <c r="F161" s="89">
        <v>7950302</v>
      </c>
      <c r="G161" s="21" t="s">
        <v>81</v>
      </c>
      <c r="H161" s="88">
        <v>226</v>
      </c>
      <c r="I161" s="12">
        <v>200</v>
      </c>
      <c r="J161" s="12">
        <v>200</v>
      </c>
      <c r="K161" s="12">
        <v>200</v>
      </c>
      <c r="L161" s="5"/>
      <c r="M161" s="5"/>
    </row>
    <row r="162" spans="1:13" ht="16.5" customHeight="1" hidden="1">
      <c r="A162" s="41" t="s">
        <v>300</v>
      </c>
      <c r="B162" s="19" t="s">
        <v>56</v>
      </c>
      <c r="C162" s="95"/>
      <c r="D162" s="21"/>
      <c r="E162" s="21" t="s">
        <v>15</v>
      </c>
      <c r="F162" s="89">
        <v>7950303</v>
      </c>
      <c r="G162" s="21" t="s">
        <v>81</v>
      </c>
      <c r="H162" s="88">
        <v>226</v>
      </c>
      <c r="I162" s="12">
        <v>70</v>
      </c>
      <c r="J162" s="12">
        <v>70</v>
      </c>
      <c r="K162" s="12">
        <v>70</v>
      </c>
      <c r="L162" s="5"/>
      <c r="M162" s="5"/>
    </row>
    <row r="163" spans="1:13" ht="99" customHeight="1" hidden="1">
      <c r="A163" s="41" t="s">
        <v>301</v>
      </c>
      <c r="B163" s="48" t="s">
        <v>192</v>
      </c>
      <c r="C163" s="95"/>
      <c r="D163" s="21"/>
      <c r="E163" s="21" t="s">
        <v>15</v>
      </c>
      <c r="F163" s="89">
        <v>7950304</v>
      </c>
      <c r="G163" s="21" t="s">
        <v>81</v>
      </c>
      <c r="H163" s="88">
        <v>226</v>
      </c>
      <c r="I163" s="12">
        <v>46.8</v>
      </c>
      <c r="J163" s="12">
        <v>48.2</v>
      </c>
      <c r="K163" s="12">
        <v>51.2</v>
      </c>
      <c r="L163" s="5"/>
      <c r="M163" s="5"/>
    </row>
    <row r="164" spans="1:13" ht="18" customHeight="1" hidden="1">
      <c r="A164" s="41" t="s">
        <v>302</v>
      </c>
      <c r="B164" s="48" t="s">
        <v>182</v>
      </c>
      <c r="C164" s="95"/>
      <c r="D164" s="21"/>
      <c r="E164" s="21" t="s">
        <v>15</v>
      </c>
      <c r="F164" s="89">
        <v>7950305</v>
      </c>
      <c r="G164" s="21" t="s">
        <v>81</v>
      </c>
      <c r="H164" s="88">
        <v>226</v>
      </c>
      <c r="I164" s="12">
        <v>90</v>
      </c>
      <c r="J164" s="12">
        <v>90</v>
      </c>
      <c r="K164" s="12">
        <v>90</v>
      </c>
      <c r="L164" s="5"/>
      <c r="M164" s="5"/>
    </row>
    <row r="165" spans="1:13" ht="16.5" customHeight="1" hidden="1">
      <c r="A165" s="41" t="s">
        <v>303</v>
      </c>
      <c r="B165" s="45" t="s">
        <v>12</v>
      </c>
      <c r="C165" s="96"/>
      <c r="D165" s="44"/>
      <c r="E165" s="44" t="s">
        <v>15</v>
      </c>
      <c r="F165" s="82">
        <v>7950300</v>
      </c>
      <c r="G165" s="44" t="s">
        <v>81</v>
      </c>
      <c r="H165" s="82">
        <v>290</v>
      </c>
      <c r="I165" s="53">
        <f>I166</f>
        <v>100</v>
      </c>
      <c r="J165" s="53">
        <f>J166</f>
        <v>100</v>
      </c>
      <c r="K165" s="53">
        <f>K166</f>
        <v>100</v>
      </c>
      <c r="L165" s="5"/>
      <c r="M165" s="5"/>
    </row>
    <row r="166" spans="1:13" ht="15.75" customHeight="1" hidden="1">
      <c r="A166" s="41" t="s">
        <v>304</v>
      </c>
      <c r="B166" s="19" t="s">
        <v>132</v>
      </c>
      <c r="C166" s="95"/>
      <c r="D166" s="49"/>
      <c r="E166" s="49" t="s">
        <v>15</v>
      </c>
      <c r="F166" s="89">
        <v>7950306</v>
      </c>
      <c r="G166" s="49" t="s">
        <v>81</v>
      </c>
      <c r="H166" s="89">
        <v>290</v>
      </c>
      <c r="I166" s="12">
        <v>100</v>
      </c>
      <c r="J166" s="12">
        <v>100</v>
      </c>
      <c r="K166" s="12">
        <v>100</v>
      </c>
      <c r="L166" s="5"/>
      <c r="M166" s="5"/>
    </row>
    <row r="167" spans="1:13" ht="15.75" hidden="1">
      <c r="A167" s="41" t="s">
        <v>305</v>
      </c>
      <c r="B167" s="19" t="s">
        <v>88</v>
      </c>
      <c r="C167" s="95"/>
      <c r="D167" s="21"/>
      <c r="E167" s="21" t="s">
        <v>15</v>
      </c>
      <c r="F167" s="89">
        <v>7950400</v>
      </c>
      <c r="G167" s="21" t="s">
        <v>81</v>
      </c>
      <c r="H167" s="88">
        <v>226</v>
      </c>
      <c r="I167" s="12">
        <f>I168+I169+I170+I171</f>
        <v>430</v>
      </c>
      <c r="J167" s="12">
        <f>J168+J169+J170+J171</f>
        <v>440</v>
      </c>
      <c r="K167" s="12">
        <f>K168+K169+K170+K171</f>
        <v>440</v>
      </c>
      <c r="L167" s="5"/>
      <c r="M167" s="5"/>
    </row>
    <row r="168" spans="1:13" ht="31.5" hidden="1">
      <c r="A168" s="41" t="s">
        <v>306</v>
      </c>
      <c r="B168" s="19" t="s">
        <v>183</v>
      </c>
      <c r="C168" s="95"/>
      <c r="D168" s="21"/>
      <c r="E168" s="21" t="s">
        <v>15</v>
      </c>
      <c r="F168" s="89">
        <v>7950401</v>
      </c>
      <c r="G168" s="21" t="s">
        <v>81</v>
      </c>
      <c r="H168" s="88">
        <v>226</v>
      </c>
      <c r="I168" s="12">
        <v>50</v>
      </c>
      <c r="J168" s="12">
        <v>60</v>
      </c>
      <c r="K168" s="12">
        <v>60</v>
      </c>
      <c r="L168" s="5"/>
      <c r="M168" s="5"/>
    </row>
    <row r="169" spans="1:13" ht="49.5" customHeight="1" hidden="1">
      <c r="A169" s="41" t="s">
        <v>307</v>
      </c>
      <c r="B169" s="19" t="s">
        <v>94</v>
      </c>
      <c r="C169" s="95"/>
      <c r="D169" s="21"/>
      <c r="E169" s="21" t="s">
        <v>15</v>
      </c>
      <c r="F169" s="89">
        <v>7950402</v>
      </c>
      <c r="G169" s="21" t="s">
        <v>81</v>
      </c>
      <c r="H169" s="88">
        <v>226</v>
      </c>
      <c r="I169" s="12">
        <v>200</v>
      </c>
      <c r="J169" s="12">
        <v>200</v>
      </c>
      <c r="K169" s="12">
        <v>200</v>
      </c>
      <c r="L169" s="5"/>
      <c r="M169" s="5"/>
    </row>
    <row r="170" spans="1:13" ht="31.5" hidden="1">
      <c r="A170" s="41" t="s">
        <v>308</v>
      </c>
      <c r="B170" s="19" t="s">
        <v>133</v>
      </c>
      <c r="C170" s="95"/>
      <c r="D170" s="21"/>
      <c r="E170" s="21" t="s">
        <v>15</v>
      </c>
      <c r="F170" s="89">
        <v>7950403</v>
      </c>
      <c r="G170" s="21" t="s">
        <v>81</v>
      </c>
      <c r="H170" s="88">
        <v>226</v>
      </c>
      <c r="I170" s="12">
        <v>80</v>
      </c>
      <c r="J170" s="12">
        <v>80</v>
      </c>
      <c r="K170" s="12">
        <v>80</v>
      </c>
      <c r="L170" s="5"/>
      <c r="M170" s="5"/>
    </row>
    <row r="171" spans="1:13" ht="31.5" hidden="1">
      <c r="A171" s="41" t="s">
        <v>309</v>
      </c>
      <c r="B171" s="19" t="s">
        <v>184</v>
      </c>
      <c r="C171" s="95"/>
      <c r="D171" s="21"/>
      <c r="E171" s="21" t="s">
        <v>15</v>
      </c>
      <c r="F171" s="89">
        <v>7950403</v>
      </c>
      <c r="G171" s="21" t="s">
        <v>81</v>
      </c>
      <c r="H171" s="88">
        <v>226</v>
      </c>
      <c r="I171" s="37">
        <v>100</v>
      </c>
      <c r="J171" s="88">
        <v>100</v>
      </c>
      <c r="K171" s="88">
        <v>100</v>
      </c>
      <c r="L171" s="5"/>
      <c r="M171" s="5"/>
    </row>
    <row r="172" spans="1:13" ht="39" customHeight="1">
      <c r="A172" s="25" t="s">
        <v>320</v>
      </c>
      <c r="B172" s="28" t="s">
        <v>291</v>
      </c>
      <c r="C172" s="97">
        <v>977</v>
      </c>
      <c r="D172" s="112" t="s">
        <v>373</v>
      </c>
      <c r="E172" s="33" t="s">
        <v>376</v>
      </c>
      <c r="F172" s="122"/>
      <c r="G172" s="123"/>
      <c r="H172" s="124"/>
      <c r="I172" s="114">
        <f>I173+I176+I179+I182+I185+I188+I191+I194</f>
        <v>1975.6</v>
      </c>
      <c r="J172" s="114">
        <f>J173+J176+J179+J182+J185+J188+J191+J194</f>
        <v>1989</v>
      </c>
      <c r="K172" s="114">
        <f>K173+K176+K179+K182+K185+K188+K191+K194</f>
        <v>1638</v>
      </c>
      <c r="L172" s="5"/>
      <c r="M172" s="5"/>
    </row>
    <row r="173" spans="1:13" ht="87" customHeight="1">
      <c r="A173" s="9" t="s">
        <v>321</v>
      </c>
      <c r="B173" s="7" t="s">
        <v>412</v>
      </c>
      <c r="C173" s="96">
        <v>977</v>
      </c>
      <c r="D173" s="44" t="s">
        <v>373</v>
      </c>
      <c r="E173" s="20" t="s">
        <v>376</v>
      </c>
      <c r="F173" s="125">
        <v>4310100190</v>
      </c>
      <c r="G173" s="44"/>
      <c r="H173" s="88"/>
      <c r="I173" s="53">
        <f aca="true" t="shared" si="5" ref="I173:K174">I174</f>
        <v>803.1</v>
      </c>
      <c r="J173" s="53">
        <f t="shared" si="5"/>
        <v>689</v>
      </c>
      <c r="K173" s="53">
        <f t="shared" si="5"/>
        <v>689</v>
      </c>
      <c r="L173" s="5"/>
      <c r="M173" s="5"/>
    </row>
    <row r="174" spans="1:13" ht="42" customHeight="1">
      <c r="A174" s="9" t="s">
        <v>322</v>
      </c>
      <c r="B174" s="7" t="s">
        <v>341</v>
      </c>
      <c r="C174" s="96">
        <v>977</v>
      </c>
      <c r="D174" s="44" t="s">
        <v>373</v>
      </c>
      <c r="E174" s="20" t="s">
        <v>376</v>
      </c>
      <c r="F174" s="125">
        <v>4310100190</v>
      </c>
      <c r="G174" s="44" t="s">
        <v>212</v>
      </c>
      <c r="H174" s="88"/>
      <c r="I174" s="37">
        <f t="shared" si="5"/>
        <v>803.1</v>
      </c>
      <c r="J174" s="37">
        <f t="shared" si="5"/>
        <v>689</v>
      </c>
      <c r="K174" s="37">
        <f t="shared" si="5"/>
        <v>689</v>
      </c>
      <c r="L174" s="5"/>
      <c r="M174" s="5"/>
    </row>
    <row r="175" spans="1:13" ht="41.25" customHeight="1">
      <c r="A175" s="9" t="s">
        <v>323</v>
      </c>
      <c r="B175" s="48" t="s">
        <v>217</v>
      </c>
      <c r="C175" s="95">
        <v>977</v>
      </c>
      <c r="D175" s="49" t="s">
        <v>373</v>
      </c>
      <c r="E175" s="49" t="s">
        <v>376</v>
      </c>
      <c r="F175" s="126">
        <v>4310100190</v>
      </c>
      <c r="G175" s="49" t="s">
        <v>216</v>
      </c>
      <c r="H175" s="88"/>
      <c r="I175" s="153">
        <f>969.1-166</f>
        <v>803.1</v>
      </c>
      <c r="J175" s="88">
        <v>689</v>
      </c>
      <c r="K175" s="88">
        <v>689</v>
      </c>
      <c r="L175" s="5"/>
      <c r="M175" s="5"/>
    </row>
    <row r="176" spans="1:13" ht="71.25" customHeight="1">
      <c r="A176" s="9" t="s">
        <v>324</v>
      </c>
      <c r="B176" s="7" t="s">
        <v>413</v>
      </c>
      <c r="C176" s="96">
        <v>977</v>
      </c>
      <c r="D176" s="44" t="s">
        <v>373</v>
      </c>
      <c r="E176" s="44" t="s">
        <v>376</v>
      </c>
      <c r="F176" s="82">
        <v>4310500520</v>
      </c>
      <c r="G176" s="44"/>
      <c r="H176" s="88"/>
      <c r="I176" s="53">
        <f aca="true" t="shared" si="6" ref="I176:K177">I177</f>
        <v>190</v>
      </c>
      <c r="J176" s="53">
        <f t="shared" si="6"/>
        <v>200</v>
      </c>
      <c r="K176" s="53">
        <f t="shared" si="6"/>
        <v>230</v>
      </c>
      <c r="L176" s="5"/>
      <c r="M176" s="5"/>
    </row>
    <row r="177" spans="1:13" ht="41.25" customHeight="1">
      <c r="A177" s="9" t="s">
        <v>325</v>
      </c>
      <c r="B177" s="7" t="s">
        <v>343</v>
      </c>
      <c r="C177" s="96">
        <v>977</v>
      </c>
      <c r="D177" s="44" t="s">
        <v>373</v>
      </c>
      <c r="E177" s="44" t="s">
        <v>376</v>
      </c>
      <c r="F177" s="82">
        <v>4310500520</v>
      </c>
      <c r="G177" s="44" t="s">
        <v>212</v>
      </c>
      <c r="H177" s="88"/>
      <c r="I177" s="37">
        <f t="shared" si="6"/>
        <v>190</v>
      </c>
      <c r="J177" s="37">
        <f t="shared" si="6"/>
        <v>200</v>
      </c>
      <c r="K177" s="37">
        <f t="shared" si="6"/>
        <v>230</v>
      </c>
      <c r="L177" s="5"/>
      <c r="M177" s="5"/>
    </row>
    <row r="178" spans="1:13" ht="41.25" customHeight="1">
      <c r="A178" s="9" t="s">
        <v>326</v>
      </c>
      <c r="B178" s="48" t="s">
        <v>217</v>
      </c>
      <c r="C178" s="95">
        <v>977</v>
      </c>
      <c r="D178" s="49" t="s">
        <v>373</v>
      </c>
      <c r="E178" s="49" t="s">
        <v>376</v>
      </c>
      <c r="F178" s="89">
        <v>4310500520</v>
      </c>
      <c r="G178" s="49" t="s">
        <v>216</v>
      </c>
      <c r="H178" s="88"/>
      <c r="I178" s="153">
        <v>190</v>
      </c>
      <c r="J178" s="88">
        <v>200</v>
      </c>
      <c r="K178" s="88">
        <v>230</v>
      </c>
      <c r="L178" s="5"/>
      <c r="M178" s="5"/>
    </row>
    <row r="179" spans="1:13" ht="72.75" customHeight="1">
      <c r="A179" s="9" t="s">
        <v>327</v>
      </c>
      <c r="B179" s="7" t="s">
        <v>414</v>
      </c>
      <c r="C179" s="96">
        <v>977</v>
      </c>
      <c r="D179" s="44" t="s">
        <v>373</v>
      </c>
      <c r="E179" s="44" t="s">
        <v>376</v>
      </c>
      <c r="F179" s="82">
        <v>4310300490</v>
      </c>
      <c r="G179" s="44"/>
      <c r="H179" s="88"/>
      <c r="I179" s="53">
        <f aca="true" t="shared" si="7" ref="I179:K180">I180</f>
        <v>208</v>
      </c>
      <c r="J179" s="53">
        <f t="shared" si="7"/>
        <v>291</v>
      </c>
      <c r="K179" s="53">
        <f t="shared" si="7"/>
        <v>300</v>
      </c>
      <c r="L179" s="5"/>
      <c r="M179" s="5"/>
    </row>
    <row r="180" spans="1:13" ht="41.25" customHeight="1">
      <c r="A180" s="9" t="s">
        <v>328</v>
      </c>
      <c r="B180" s="7" t="s">
        <v>341</v>
      </c>
      <c r="C180" s="96">
        <v>977</v>
      </c>
      <c r="D180" s="44" t="s">
        <v>373</v>
      </c>
      <c r="E180" s="44" t="s">
        <v>376</v>
      </c>
      <c r="F180" s="82">
        <v>4310300490</v>
      </c>
      <c r="G180" s="44" t="s">
        <v>212</v>
      </c>
      <c r="H180" s="88"/>
      <c r="I180" s="37">
        <f t="shared" si="7"/>
        <v>208</v>
      </c>
      <c r="J180" s="37">
        <f t="shared" si="7"/>
        <v>291</v>
      </c>
      <c r="K180" s="37">
        <f t="shared" si="7"/>
        <v>300</v>
      </c>
      <c r="L180" s="5"/>
      <c r="M180" s="5"/>
    </row>
    <row r="181" spans="1:13" ht="41.25" customHeight="1">
      <c r="A181" s="9" t="s">
        <v>329</v>
      </c>
      <c r="B181" s="48" t="s">
        <v>217</v>
      </c>
      <c r="C181" s="95">
        <v>977</v>
      </c>
      <c r="D181" s="49" t="s">
        <v>373</v>
      </c>
      <c r="E181" s="49" t="s">
        <v>376</v>
      </c>
      <c r="F181" s="89">
        <v>4310300490</v>
      </c>
      <c r="G181" s="49" t="s">
        <v>216</v>
      </c>
      <c r="H181" s="88"/>
      <c r="I181" s="153">
        <v>208</v>
      </c>
      <c r="J181" s="88">
        <v>291</v>
      </c>
      <c r="K181" s="88">
        <v>300</v>
      </c>
      <c r="L181" s="5"/>
      <c r="M181" s="5"/>
    </row>
    <row r="182" spans="1:13" ht="130.5" customHeight="1">
      <c r="A182" s="9" t="s">
        <v>330</v>
      </c>
      <c r="B182" s="7" t="s">
        <v>415</v>
      </c>
      <c r="C182" s="96">
        <v>977</v>
      </c>
      <c r="D182" s="44" t="s">
        <v>373</v>
      </c>
      <c r="E182" s="44" t="s">
        <v>376</v>
      </c>
      <c r="F182" s="82">
        <v>4310400530</v>
      </c>
      <c r="G182" s="49"/>
      <c r="H182" s="88"/>
      <c r="I182" s="53">
        <f aca="true" t="shared" si="8" ref="I182:K183">I183</f>
        <v>36</v>
      </c>
      <c r="J182" s="53">
        <f t="shared" si="8"/>
        <v>36</v>
      </c>
      <c r="K182" s="53">
        <f t="shared" si="8"/>
        <v>36</v>
      </c>
      <c r="L182" s="5"/>
      <c r="M182" s="5"/>
    </row>
    <row r="183" spans="1:13" ht="41.25" customHeight="1">
      <c r="A183" s="9" t="s">
        <v>331</v>
      </c>
      <c r="B183" s="7" t="s">
        <v>341</v>
      </c>
      <c r="C183" s="96">
        <v>977</v>
      </c>
      <c r="D183" s="44" t="s">
        <v>373</v>
      </c>
      <c r="E183" s="44" t="s">
        <v>376</v>
      </c>
      <c r="F183" s="82">
        <v>4310400530</v>
      </c>
      <c r="G183" s="44" t="s">
        <v>212</v>
      </c>
      <c r="H183" s="88"/>
      <c r="I183" s="37">
        <f t="shared" si="8"/>
        <v>36</v>
      </c>
      <c r="J183" s="37">
        <f t="shared" si="8"/>
        <v>36</v>
      </c>
      <c r="K183" s="37">
        <f t="shared" si="8"/>
        <v>36</v>
      </c>
      <c r="L183" s="5"/>
      <c r="M183" s="5"/>
    </row>
    <row r="184" spans="1:13" ht="41.25" customHeight="1">
      <c r="A184" s="9" t="s">
        <v>332</v>
      </c>
      <c r="B184" s="48" t="s">
        <v>217</v>
      </c>
      <c r="C184" s="95">
        <v>977</v>
      </c>
      <c r="D184" s="49" t="s">
        <v>373</v>
      </c>
      <c r="E184" s="49" t="s">
        <v>376</v>
      </c>
      <c r="F184" s="89">
        <v>4310400530</v>
      </c>
      <c r="G184" s="49" t="s">
        <v>216</v>
      </c>
      <c r="H184" s="88"/>
      <c r="I184" s="153">
        <v>36</v>
      </c>
      <c r="J184" s="88">
        <v>36</v>
      </c>
      <c r="K184" s="88">
        <v>36</v>
      </c>
      <c r="L184" s="5"/>
      <c r="M184" s="5"/>
    </row>
    <row r="185" spans="1:13" ht="104.25" customHeight="1">
      <c r="A185" s="9" t="s">
        <v>333</v>
      </c>
      <c r="B185" s="7" t="s">
        <v>416</v>
      </c>
      <c r="C185" s="96">
        <v>977</v>
      </c>
      <c r="D185" s="44" t="s">
        <v>373</v>
      </c>
      <c r="E185" s="44" t="s">
        <v>376</v>
      </c>
      <c r="F185" s="82">
        <v>4310600540</v>
      </c>
      <c r="G185" s="49"/>
      <c r="H185" s="88"/>
      <c r="I185" s="155">
        <f aca="true" t="shared" si="9" ref="I185:K186">I186</f>
        <v>528.5</v>
      </c>
      <c r="J185" s="53">
        <f t="shared" si="9"/>
        <v>503</v>
      </c>
      <c r="K185" s="53">
        <f t="shared" si="9"/>
        <v>93</v>
      </c>
      <c r="L185" s="5"/>
      <c r="M185" s="5"/>
    </row>
    <row r="186" spans="1:13" ht="41.25" customHeight="1">
      <c r="A186" s="9" t="s">
        <v>334</v>
      </c>
      <c r="B186" s="7" t="s">
        <v>341</v>
      </c>
      <c r="C186" s="96">
        <v>977</v>
      </c>
      <c r="D186" s="49" t="s">
        <v>373</v>
      </c>
      <c r="E186" s="49" t="s">
        <v>376</v>
      </c>
      <c r="F186" s="82">
        <v>4310600540</v>
      </c>
      <c r="G186" s="44" t="s">
        <v>212</v>
      </c>
      <c r="H186" s="88"/>
      <c r="I186" s="153">
        <f t="shared" si="9"/>
        <v>528.5</v>
      </c>
      <c r="J186" s="37">
        <f t="shared" si="9"/>
        <v>503</v>
      </c>
      <c r="K186" s="37">
        <f t="shared" si="9"/>
        <v>93</v>
      </c>
      <c r="L186" s="5"/>
      <c r="M186" s="5"/>
    </row>
    <row r="187" spans="1:13" ht="41.25" customHeight="1">
      <c r="A187" s="9" t="s">
        <v>335</v>
      </c>
      <c r="B187" s="48" t="s">
        <v>217</v>
      </c>
      <c r="C187" s="95">
        <v>977</v>
      </c>
      <c r="D187" s="49" t="s">
        <v>373</v>
      </c>
      <c r="E187" s="49" t="s">
        <v>376</v>
      </c>
      <c r="F187" s="89">
        <v>4310600540</v>
      </c>
      <c r="G187" s="49" t="s">
        <v>216</v>
      </c>
      <c r="H187" s="88"/>
      <c r="I187" s="153">
        <v>528.5</v>
      </c>
      <c r="J187" s="88">
        <v>503</v>
      </c>
      <c r="K187" s="88">
        <v>93</v>
      </c>
      <c r="L187" s="5"/>
      <c r="M187" s="5"/>
    </row>
    <row r="188" spans="1:13" ht="93" customHeight="1">
      <c r="A188" s="9" t="s">
        <v>336</v>
      </c>
      <c r="B188" s="7" t="s">
        <v>417</v>
      </c>
      <c r="C188" s="96">
        <v>977</v>
      </c>
      <c r="D188" s="44" t="s">
        <v>373</v>
      </c>
      <c r="E188" s="44" t="s">
        <v>376</v>
      </c>
      <c r="F188" s="82">
        <v>4310700550</v>
      </c>
      <c r="G188" s="49"/>
      <c r="H188" s="88"/>
      <c r="I188" s="153">
        <f aca="true" t="shared" si="10" ref="I188:K189">I189</f>
        <v>20</v>
      </c>
      <c r="J188" s="37">
        <f t="shared" si="10"/>
        <v>20</v>
      </c>
      <c r="K188" s="37">
        <f t="shared" si="10"/>
        <v>20</v>
      </c>
      <c r="L188" s="5"/>
      <c r="M188" s="5"/>
    </row>
    <row r="189" spans="1:13" ht="41.25" customHeight="1">
      <c r="A189" s="9" t="s">
        <v>337</v>
      </c>
      <c r="B189" s="7" t="s">
        <v>341</v>
      </c>
      <c r="C189" s="96">
        <v>977</v>
      </c>
      <c r="D189" s="49" t="s">
        <v>373</v>
      </c>
      <c r="E189" s="49" t="s">
        <v>376</v>
      </c>
      <c r="F189" s="82">
        <v>4310700550</v>
      </c>
      <c r="G189" s="44" t="s">
        <v>212</v>
      </c>
      <c r="H189" s="88"/>
      <c r="I189" s="153">
        <f t="shared" si="10"/>
        <v>20</v>
      </c>
      <c r="J189" s="37">
        <f t="shared" si="10"/>
        <v>20</v>
      </c>
      <c r="K189" s="37">
        <f t="shared" si="10"/>
        <v>20</v>
      </c>
      <c r="L189" s="5"/>
      <c r="M189" s="5"/>
    </row>
    <row r="190" spans="1:13" ht="41.25" customHeight="1">
      <c r="A190" s="9" t="s">
        <v>338</v>
      </c>
      <c r="B190" s="48" t="s">
        <v>217</v>
      </c>
      <c r="C190" s="95">
        <v>977</v>
      </c>
      <c r="D190" s="49" t="s">
        <v>373</v>
      </c>
      <c r="E190" s="49" t="s">
        <v>376</v>
      </c>
      <c r="F190" s="89">
        <v>4310700550</v>
      </c>
      <c r="G190" s="49" t="s">
        <v>216</v>
      </c>
      <c r="H190" s="88"/>
      <c r="I190" s="153">
        <v>20</v>
      </c>
      <c r="J190" s="88">
        <v>20</v>
      </c>
      <c r="K190" s="88">
        <v>20</v>
      </c>
      <c r="L190" s="5"/>
      <c r="M190" s="5"/>
    </row>
    <row r="191" spans="1:13" ht="113.25" customHeight="1">
      <c r="A191" s="9" t="s">
        <v>339</v>
      </c>
      <c r="B191" s="7" t="s">
        <v>418</v>
      </c>
      <c r="C191" s="96">
        <v>977</v>
      </c>
      <c r="D191" s="44" t="s">
        <v>373</v>
      </c>
      <c r="E191" s="44" t="s">
        <v>376</v>
      </c>
      <c r="F191" s="82">
        <v>4310700560</v>
      </c>
      <c r="G191" s="49"/>
      <c r="H191" s="88"/>
      <c r="I191" s="53">
        <f aca="true" t="shared" si="11" ref="I191:K192">I192</f>
        <v>60</v>
      </c>
      <c r="J191" s="53">
        <f t="shared" si="11"/>
        <v>100</v>
      </c>
      <c r="K191" s="53">
        <f t="shared" si="11"/>
        <v>110</v>
      </c>
      <c r="L191" s="5"/>
      <c r="M191" s="5"/>
    </row>
    <row r="192" spans="1:13" ht="41.25" customHeight="1">
      <c r="A192" s="9" t="s">
        <v>360</v>
      </c>
      <c r="B192" s="7" t="s">
        <v>341</v>
      </c>
      <c r="C192" s="96">
        <v>977</v>
      </c>
      <c r="D192" s="44" t="s">
        <v>373</v>
      </c>
      <c r="E192" s="44" t="s">
        <v>376</v>
      </c>
      <c r="F192" s="82">
        <v>4310700560</v>
      </c>
      <c r="G192" s="44" t="s">
        <v>212</v>
      </c>
      <c r="H192" s="88"/>
      <c r="I192" s="37">
        <f t="shared" si="11"/>
        <v>60</v>
      </c>
      <c r="J192" s="37">
        <f t="shared" si="11"/>
        <v>100</v>
      </c>
      <c r="K192" s="37">
        <f t="shared" si="11"/>
        <v>110</v>
      </c>
      <c r="L192" s="5"/>
      <c r="M192" s="5"/>
    </row>
    <row r="193" spans="1:13" ht="31.5">
      <c r="A193" s="9" t="s">
        <v>361</v>
      </c>
      <c r="B193" s="48" t="s">
        <v>217</v>
      </c>
      <c r="C193" s="95">
        <v>977</v>
      </c>
      <c r="D193" s="49" t="s">
        <v>373</v>
      </c>
      <c r="E193" s="49" t="s">
        <v>376</v>
      </c>
      <c r="F193" s="89">
        <v>4310700560</v>
      </c>
      <c r="G193" s="49" t="s">
        <v>216</v>
      </c>
      <c r="H193" s="88"/>
      <c r="I193" s="37">
        <v>60</v>
      </c>
      <c r="J193" s="88">
        <v>100</v>
      </c>
      <c r="K193" s="88">
        <v>110</v>
      </c>
      <c r="L193" s="5"/>
      <c r="M193" s="5"/>
    </row>
    <row r="194" spans="1:13" ht="94.5">
      <c r="A194" s="9" t="s">
        <v>359</v>
      </c>
      <c r="B194" s="7" t="s">
        <v>419</v>
      </c>
      <c r="C194" s="96">
        <v>977</v>
      </c>
      <c r="D194" s="44" t="s">
        <v>373</v>
      </c>
      <c r="E194" s="44" t="s">
        <v>376</v>
      </c>
      <c r="F194" s="82"/>
      <c r="G194" s="44"/>
      <c r="H194" s="82"/>
      <c r="I194" s="53">
        <f aca="true" t="shared" si="12" ref="I194:K195">I195</f>
        <v>130</v>
      </c>
      <c r="J194" s="53">
        <f t="shared" si="12"/>
        <v>150</v>
      </c>
      <c r="K194" s="53">
        <f t="shared" si="12"/>
        <v>160</v>
      </c>
      <c r="L194" s="5"/>
      <c r="M194" s="5"/>
    </row>
    <row r="195" spans="1:13" ht="39" customHeight="1">
      <c r="A195" s="9" t="s">
        <v>362</v>
      </c>
      <c r="B195" s="7" t="s">
        <v>341</v>
      </c>
      <c r="C195" s="96">
        <v>977</v>
      </c>
      <c r="D195" s="49" t="s">
        <v>373</v>
      </c>
      <c r="E195" s="49" t="s">
        <v>376</v>
      </c>
      <c r="F195" s="89">
        <v>4310800570</v>
      </c>
      <c r="G195" s="49"/>
      <c r="H195" s="88"/>
      <c r="I195" s="37">
        <f t="shared" si="12"/>
        <v>130</v>
      </c>
      <c r="J195" s="37">
        <f t="shared" si="12"/>
        <v>150</v>
      </c>
      <c r="K195" s="37">
        <f t="shared" si="12"/>
        <v>160</v>
      </c>
      <c r="L195" s="5"/>
      <c r="M195" s="5"/>
    </row>
    <row r="196" spans="1:13" ht="43.5" customHeight="1">
      <c r="A196" s="9" t="s">
        <v>363</v>
      </c>
      <c r="B196" s="48" t="s">
        <v>217</v>
      </c>
      <c r="C196" s="95">
        <v>977</v>
      </c>
      <c r="D196" s="49" t="s">
        <v>373</v>
      </c>
      <c r="E196" s="49" t="s">
        <v>376</v>
      </c>
      <c r="F196" s="89">
        <v>4310800570</v>
      </c>
      <c r="G196" s="49"/>
      <c r="H196" s="88"/>
      <c r="I196" s="153">
        <v>130</v>
      </c>
      <c r="J196" s="88">
        <v>150</v>
      </c>
      <c r="K196" s="88">
        <v>160</v>
      </c>
      <c r="L196" s="5"/>
      <c r="M196" s="5"/>
    </row>
    <row r="197" spans="1:13" ht="15.75">
      <c r="A197" s="9"/>
      <c r="B197" s="48"/>
      <c r="C197" s="95"/>
      <c r="D197" s="49"/>
      <c r="E197" s="49"/>
      <c r="F197" s="82"/>
      <c r="G197" s="49"/>
      <c r="H197" s="88"/>
      <c r="I197" s="37"/>
      <c r="J197" s="88"/>
      <c r="K197" s="88"/>
      <c r="L197" s="5"/>
      <c r="M197" s="5"/>
    </row>
    <row r="198" spans="1:13" ht="17.25" customHeight="1">
      <c r="A198" s="6" t="s">
        <v>37</v>
      </c>
      <c r="B198" s="27" t="s">
        <v>206</v>
      </c>
      <c r="C198" s="98">
        <v>977</v>
      </c>
      <c r="D198" s="115" t="s">
        <v>379</v>
      </c>
      <c r="E198" s="29" t="s">
        <v>367</v>
      </c>
      <c r="F198" s="117"/>
      <c r="G198" s="117"/>
      <c r="H198" s="117"/>
      <c r="I198" s="32">
        <f>I199</f>
        <v>11037.199999999999</v>
      </c>
      <c r="J198" s="32">
        <f>J199</f>
        <v>9490</v>
      </c>
      <c r="K198" s="32">
        <f>K199</f>
        <v>9360</v>
      </c>
      <c r="L198" s="5"/>
      <c r="M198" s="5"/>
    </row>
    <row r="199" spans="1:13" ht="15.75">
      <c r="A199" s="25" t="s">
        <v>38</v>
      </c>
      <c r="B199" s="26" t="s">
        <v>18</v>
      </c>
      <c r="C199" s="97">
        <v>977</v>
      </c>
      <c r="D199" s="112" t="s">
        <v>379</v>
      </c>
      <c r="E199" s="33" t="s">
        <v>366</v>
      </c>
      <c r="F199" s="113"/>
      <c r="G199" s="113"/>
      <c r="H199" s="113"/>
      <c r="I199" s="36">
        <f>I201+I218+I221</f>
        <v>11037.199999999999</v>
      </c>
      <c r="J199" s="36">
        <f>J201+J218+J221</f>
        <v>9490</v>
      </c>
      <c r="K199" s="36">
        <f>K201+K218+K221</f>
        <v>9360</v>
      </c>
      <c r="L199" s="5"/>
      <c r="M199" s="5"/>
    </row>
    <row r="200" spans="1:13" ht="15.75">
      <c r="A200" s="25"/>
      <c r="B200" s="69"/>
      <c r="C200" s="101"/>
      <c r="D200" s="112" t="s">
        <v>379</v>
      </c>
      <c r="E200" s="33" t="s">
        <v>366</v>
      </c>
      <c r="F200" s="91">
        <v>4500000200</v>
      </c>
      <c r="G200" s="113"/>
      <c r="H200" s="113"/>
      <c r="I200" s="36"/>
      <c r="J200" s="36"/>
      <c r="K200" s="36"/>
      <c r="L200" s="5"/>
      <c r="M200" s="5"/>
    </row>
    <row r="201" spans="1:13" ht="90.75" customHeight="1">
      <c r="A201" s="9" t="s">
        <v>76</v>
      </c>
      <c r="B201" s="58" t="s">
        <v>420</v>
      </c>
      <c r="C201" s="144">
        <v>977</v>
      </c>
      <c r="D201" s="44" t="s">
        <v>379</v>
      </c>
      <c r="E201" s="20" t="s">
        <v>366</v>
      </c>
      <c r="F201" s="82">
        <v>4500100200</v>
      </c>
      <c r="G201" s="90"/>
      <c r="H201" s="90"/>
      <c r="I201" s="11">
        <f>I203</f>
        <v>6158</v>
      </c>
      <c r="J201" s="11">
        <f>J203</f>
        <v>5495</v>
      </c>
      <c r="K201" s="11">
        <f>K203</f>
        <v>5360</v>
      </c>
      <c r="L201" s="5"/>
      <c r="M201" s="5"/>
    </row>
    <row r="202" spans="1:13" ht="36.75" customHeight="1">
      <c r="A202" s="9" t="s">
        <v>77</v>
      </c>
      <c r="B202" s="140" t="s">
        <v>341</v>
      </c>
      <c r="C202" s="96">
        <v>977</v>
      </c>
      <c r="D202" s="44" t="s">
        <v>379</v>
      </c>
      <c r="E202" s="20" t="s">
        <v>366</v>
      </c>
      <c r="F202" s="82">
        <v>4500100200</v>
      </c>
      <c r="G202" s="90">
        <v>200</v>
      </c>
      <c r="H202" s="90"/>
      <c r="I202" s="11">
        <f>I203</f>
        <v>6158</v>
      </c>
      <c r="J202" s="11">
        <f>J203</f>
        <v>5495</v>
      </c>
      <c r="K202" s="11">
        <f>K203</f>
        <v>5360</v>
      </c>
      <c r="L202" s="5"/>
      <c r="M202" s="5"/>
    </row>
    <row r="203" spans="1:13" ht="38.25" customHeight="1">
      <c r="A203" s="41" t="s">
        <v>78</v>
      </c>
      <c r="B203" s="141" t="s">
        <v>217</v>
      </c>
      <c r="C203" s="95">
        <v>977</v>
      </c>
      <c r="D203" s="49" t="s">
        <v>379</v>
      </c>
      <c r="E203" s="49" t="s">
        <v>366</v>
      </c>
      <c r="F203" s="89">
        <v>4500100200</v>
      </c>
      <c r="G203" s="89">
        <v>240</v>
      </c>
      <c r="H203" s="89"/>
      <c r="I203" s="153">
        <f>6025+133</f>
        <v>6158</v>
      </c>
      <c r="J203" s="37">
        <v>5495</v>
      </c>
      <c r="K203" s="37">
        <v>5360</v>
      </c>
      <c r="L203" s="5"/>
      <c r="M203" s="5"/>
    </row>
    <row r="204" spans="1:13" ht="15.75" hidden="1">
      <c r="A204" s="40" t="s">
        <v>75</v>
      </c>
      <c r="B204" s="141" t="s">
        <v>88</v>
      </c>
      <c r="C204" s="95"/>
      <c r="D204" s="44"/>
      <c r="E204" s="44" t="s">
        <v>19</v>
      </c>
      <c r="F204" s="89">
        <v>7950500</v>
      </c>
      <c r="G204" s="89">
        <v>500</v>
      </c>
      <c r="H204" s="89"/>
      <c r="I204" s="153">
        <f>SUM(I205:I213)</f>
        <v>4690</v>
      </c>
      <c r="J204" s="37">
        <f>SUM(J205:J213)</f>
        <v>3640</v>
      </c>
      <c r="K204" s="37">
        <f>SUM(K205:K213)</f>
        <v>3640</v>
      </c>
      <c r="L204" s="5"/>
      <c r="M204" s="5"/>
    </row>
    <row r="205" spans="1:13" ht="15.75" hidden="1">
      <c r="A205" s="8" t="s">
        <v>120</v>
      </c>
      <c r="B205" s="142" t="s">
        <v>46</v>
      </c>
      <c r="C205" s="95"/>
      <c r="D205" s="21"/>
      <c r="E205" s="21" t="s">
        <v>19</v>
      </c>
      <c r="F205" s="89">
        <v>7950501</v>
      </c>
      <c r="G205" s="88">
        <v>500</v>
      </c>
      <c r="H205" s="88"/>
      <c r="I205" s="154">
        <v>300</v>
      </c>
      <c r="J205" s="12">
        <v>300</v>
      </c>
      <c r="K205" s="12">
        <v>300</v>
      </c>
      <c r="L205" s="5"/>
      <c r="M205" s="5"/>
    </row>
    <row r="206" spans="1:13" ht="15.75" hidden="1">
      <c r="A206" s="8" t="s">
        <v>121</v>
      </c>
      <c r="B206" s="142" t="s">
        <v>47</v>
      </c>
      <c r="C206" s="95"/>
      <c r="D206" s="21"/>
      <c r="E206" s="21" t="s">
        <v>19</v>
      </c>
      <c r="F206" s="89">
        <v>7950502</v>
      </c>
      <c r="G206" s="88">
        <v>500</v>
      </c>
      <c r="H206" s="88"/>
      <c r="I206" s="154">
        <v>450</v>
      </c>
      <c r="J206" s="12">
        <v>300</v>
      </c>
      <c r="K206" s="12">
        <v>300</v>
      </c>
      <c r="L206" s="5"/>
      <c r="M206" s="5"/>
    </row>
    <row r="207" spans="1:13" ht="15.75" hidden="1">
      <c r="A207" s="8" t="s">
        <v>122</v>
      </c>
      <c r="B207" s="142" t="s">
        <v>50</v>
      </c>
      <c r="C207" s="95"/>
      <c r="D207" s="21"/>
      <c r="E207" s="21" t="s">
        <v>19</v>
      </c>
      <c r="F207" s="89">
        <v>7950503</v>
      </c>
      <c r="G207" s="88">
        <v>500</v>
      </c>
      <c r="H207" s="88"/>
      <c r="I207" s="154">
        <f>200+100</f>
        <v>300</v>
      </c>
      <c r="J207" s="12">
        <v>300</v>
      </c>
      <c r="K207" s="12">
        <v>300</v>
      </c>
      <c r="L207" s="5"/>
      <c r="M207" s="5"/>
    </row>
    <row r="208" spans="1:13" ht="15.75" hidden="1">
      <c r="A208" s="8" t="s">
        <v>123</v>
      </c>
      <c r="B208" s="142" t="s">
        <v>51</v>
      </c>
      <c r="C208" s="95"/>
      <c r="D208" s="21"/>
      <c r="E208" s="21" t="s">
        <v>19</v>
      </c>
      <c r="F208" s="89">
        <v>7950504</v>
      </c>
      <c r="G208" s="88">
        <v>500</v>
      </c>
      <c r="H208" s="88"/>
      <c r="I208" s="154">
        <f>250+50</f>
        <v>300</v>
      </c>
      <c r="J208" s="12">
        <v>200</v>
      </c>
      <c r="K208" s="12">
        <v>200</v>
      </c>
      <c r="L208" s="5"/>
      <c r="M208" s="5"/>
    </row>
    <row r="209" spans="1:13" ht="15.75" hidden="1">
      <c r="A209" s="8" t="s">
        <v>124</v>
      </c>
      <c r="B209" s="142" t="s">
        <v>52</v>
      </c>
      <c r="C209" s="95"/>
      <c r="D209" s="21"/>
      <c r="E209" s="21" t="s">
        <v>19</v>
      </c>
      <c r="F209" s="89">
        <v>7950505</v>
      </c>
      <c r="G209" s="88">
        <v>500</v>
      </c>
      <c r="H209" s="88"/>
      <c r="I209" s="154">
        <v>1200</v>
      </c>
      <c r="J209" s="12">
        <v>1200</v>
      </c>
      <c r="K209" s="12">
        <v>1200</v>
      </c>
      <c r="L209" s="5"/>
      <c r="M209" s="5"/>
    </row>
    <row r="210" spans="1:13" ht="15.75" hidden="1">
      <c r="A210" s="8" t="s">
        <v>125</v>
      </c>
      <c r="B210" s="142" t="s">
        <v>53</v>
      </c>
      <c r="C210" s="95"/>
      <c r="D210" s="21"/>
      <c r="E210" s="21" t="s">
        <v>19</v>
      </c>
      <c r="F210" s="89">
        <v>7950506</v>
      </c>
      <c r="G210" s="88">
        <v>500</v>
      </c>
      <c r="H210" s="88"/>
      <c r="I210" s="154">
        <v>1500</v>
      </c>
      <c r="J210" s="12">
        <v>1000</v>
      </c>
      <c r="K210" s="12">
        <v>1000</v>
      </c>
      <c r="L210" s="5"/>
      <c r="M210" s="5"/>
    </row>
    <row r="211" spans="1:13" ht="32.25" customHeight="1" hidden="1">
      <c r="A211" s="8" t="s">
        <v>126</v>
      </c>
      <c r="B211" s="142" t="s">
        <v>128</v>
      </c>
      <c r="C211" s="95"/>
      <c r="D211" s="21"/>
      <c r="E211" s="21" t="s">
        <v>19</v>
      </c>
      <c r="F211" s="89">
        <v>7950507</v>
      </c>
      <c r="G211" s="88">
        <v>500</v>
      </c>
      <c r="H211" s="88"/>
      <c r="I211" s="154">
        <v>500</v>
      </c>
      <c r="J211" s="12">
        <v>200</v>
      </c>
      <c r="K211" s="12">
        <v>200</v>
      </c>
      <c r="L211" s="5"/>
      <c r="M211" s="5"/>
    </row>
    <row r="212" spans="1:13" ht="18.75" customHeight="1" hidden="1">
      <c r="A212" s="8" t="s">
        <v>185</v>
      </c>
      <c r="B212" s="142" t="s">
        <v>186</v>
      </c>
      <c r="C212" s="95"/>
      <c r="D212" s="21"/>
      <c r="E212" s="21" t="s">
        <v>19</v>
      </c>
      <c r="F212" s="89">
        <v>7950507</v>
      </c>
      <c r="G212" s="88">
        <v>500</v>
      </c>
      <c r="H212" s="88"/>
      <c r="I212" s="154">
        <v>90</v>
      </c>
      <c r="J212" s="12">
        <v>90</v>
      </c>
      <c r="K212" s="12">
        <v>90</v>
      </c>
      <c r="L212" s="5"/>
      <c r="M212" s="5"/>
    </row>
    <row r="213" spans="1:13" ht="18.75" customHeight="1" hidden="1">
      <c r="A213" s="8" t="s">
        <v>188</v>
      </c>
      <c r="B213" s="142" t="s">
        <v>187</v>
      </c>
      <c r="C213" s="95"/>
      <c r="D213" s="21"/>
      <c r="E213" s="21" t="s">
        <v>19</v>
      </c>
      <c r="F213" s="89">
        <v>7950507</v>
      </c>
      <c r="G213" s="88">
        <v>500</v>
      </c>
      <c r="H213" s="88"/>
      <c r="I213" s="154">
        <v>50</v>
      </c>
      <c r="J213" s="12">
        <v>50</v>
      </c>
      <c r="K213" s="12">
        <v>50</v>
      </c>
      <c r="L213" s="5"/>
      <c r="M213" s="5"/>
    </row>
    <row r="214" spans="1:13" ht="18.75" customHeight="1" hidden="1">
      <c r="A214" s="41" t="s">
        <v>158</v>
      </c>
      <c r="B214" s="143" t="s">
        <v>12</v>
      </c>
      <c r="C214" s="96"/>
      <c r="D214" s="44"/>
      <c r="E214" s="44" t="s">
        <v>19</v>
      </c>
      <c r="F214" s="82">
        <v>7950500</v>
      </c>
      <c r="G214" s="82">
        <v>500</v>
      </c>
      <c r="H214" s="82"/>
      <c r="I214" s="155">
        <f>I215+I216+I217</f>
        <v>903</v>
      </c>
      <c r="J214" s="53">
        <f>J215+J216+J217</f>
        <v>903</v>
      </c>
      <c r="K214" s="53">
        <f>K215+K216+K217</f>
        <v>923</v>
      </c>
      <c r="L214" s="5"/>
      <c r="M214" s="5"/>
    </row>
    <row r="215" spans="1:13" ht="18.75" customHeight="1" hidden="1">
      <c r="A215" s="40" t="s">
        <v>159</v>
      </c>
      <c r="B215" s="142" t="s">
        <v>48</v>
      </c>
      <c r="C215" s="95"/>
      <c r="D215" s="21"/>
      <c r="E215" s="21" t="s">
        <v>19</v>
      </c>
      <c r="F215" s="89">
        <v>7950508</v>
      </c>
      <c r="G215" s="88">
        <v>500</v>
      </c>
      <c r="H215" s="88"/>
      <c r="I215" s="154">
        <v>300</v>
      </c>
      <c r="J215" s="12">
        <v>280</v>
      </c>
      <c r="K215" s="12">
        <v>280</v>
      </c>
      <c r="L215" s="5"/>
      <c r="M215" s="5"/>
    </row>
    <row r="216" spans="1:13" ht="16.5" customHeight="1" hidden="1">
      <c r="A216" s="40" t="s">
        <v>160</v>
      </c>
      <c r="B216" s="142" t="s">
        <v>49</v>
      </c>
      <c r="C216" s="95"/>
      <c r="D216" s="21"/>
      <c r="E216" s="21" t="s">
        <v>19</v>
      </c>
      <c r="F216" s="89">
        <v>7950509</v>
      </c>
      <c r="G216" s="88">
        <v>500</v>
      </c>
      <c r="H216" s="88"/>
      <c r="I216" s="154">
        <v>300</v>
      </c>
      <c r="J216" s="12">
        <v>320</v>
      </c>
      <c r="K216" s="12">
        <v>320</v>
      </c>
      <c r="L216" s="5"/>
      <c r="M216" s="5"/>
    </row>
    <row r="217" spans="1:13" ht="49.5" customHeight="1" hidden="1">
      <c r="A217" s="40" t="s">
        <v>161</v>
      </c>
      <c r="B217" s="142" t="s">
        <v>174</v>
      </c>
      <c r="C217" s="95"/>
      <c r="D217" s="21"/>
      <c r="E217" s="21" t="s">
        <v>19</v>
      </c>
      <c r="F217" s="89">
        <v>7950511</v>
      </c>
      <c r="G217" s="88">
        <v>500</v>
      </c>
      <c r="H217" s="88"/>
      <c r="I217" s="154">
        <v>303</v>
      </c>
      <c r="J217" s="12">
        <v>303</v>
      </c>
      <c r="K217" s="12">
        <v>323</v>
      </c>
      <c r="L217" s="5"/>
      <c r="M217" s="5"/>
    </row>
    <row r="218" spans="1:13" ht="72.75" customHeight="1">
      <c r="A218" s="41" t="s">
        <v>272</v>
      </c>
      <c r="B218" s="58" t="s">
        <v>421</v>
      </c>
      <c r="C218" s="144">
        <v>977</v>
      </c>
      <c r="D218" s="44" t="s">
        <v>379</v>
      </c>
      <c r="E218" s="44" t="s">
        <v>366</v>
      </c>
      <c r="F218" s="82">
        <v>4500200560</v>
      </c>
      <c r="G218" s="82"/>
      <c r="H218" s="82"/>
      <c r="I218" s="155">
        <f aca="true" t="shared" si="13" ref="I218:K219">I219</f>
        <v>3651.8</v>
      </c>
      <c r="J218" s="53">
        <f t="shared" si="13"/>
        <v>3000</v>
      </c>
      <c r="K218" s="53">
        <f t="shared" si="13"/>
        <v>3000</v>
      </c>
      <c r="L218" s="5"/>
      <c r="M218" s="5"/>
    </row>
    <row r="219" spans="1:13" ht="31.5" customHeight="1">
      <c r="A219" s="41" t="s">
        <v>273</v>
      </c>
      <c r="B219" s="140" t="s">
        <v>341</v>
      </c>
      <c r="C219" s="96">
        <v>977</v>
      </c>
      <c r="D219" s="44" t="s">
        <v>379</v>
      </c>
      <c r="E219" s="44" t="s">
        <v>366</v>
      </c>
      <c r="F219" s="82">
        <v>4500200560</v>
      </c>
      <c r="G219" s="82">
        <v>200</v>
      </c>
      <c r="H219" s="88"/>
      <c r="I219" s="154">
        <f t="shared" si="13"/>
        <v>3651.8</v>
      </c>
      <c r="J219" s="12">
        <f t="shared" si="13"/>
        <v>3000</v>
      </c>
      <c r="K219" s="12">
        <f t="shared" si="13"/>
        <v>3000</v>
      </c>
      <c r="L219" s="5"/>
      <c r="M219" s="5"/>
    </row>
    <row r="220" spans="1:13" ht="31.5" customHeight="1">
      <c r="A220" s="41" t="s">
        <v>139</v>
      </c>
      <c r="B220" s="141" t="s">
        <v>217</v>
      </c>
      <c r="C220" s="95">
        <v>977</v>
      </c>
      <c r="D220" s="21" t="s">
        <v>379</v>
      </c>
      <c r="E220" s="21" t="s">
        <v>366</v>
      </c>
      <c r="F220" s="89">
        <v>4500200560</v>
      </c>
      <c r="G220" s="88">
        <v>240</v>
      </c>
      <c r="H220" s="88"/>
      <c r="I220" s="154">
        <v>3651.8</v>
      </c>
      <c r="J220" s="12">
        <v>3000</v>
      </c>
      <c r="K220" s="12">
        <v>3000</v>
      </c>
      <c r="L220" s="5"/>
      <c r="M220" s="5"/>
    </row>
    <row r="221" spans="1:13" ht="71.25" customHeight="1">
      <c r="A221" s="41" t="s">
        <v>274</v>
      </c>
      <c r="B221" s="58" t="s">
        <v>422</v>
      </c>
      <c r="C221" s="144">
        <v>977</v>
      </c>
      <c r="D221" s="44" t="s">
        <v>379</v>
      </c>
      <c r="E221" s="44" t="s">
        <v>366</v>
      </c>
      <c r="F221" s="82">
        <v>4500300210</v>
      </c>
      <c r="G221" s="88"/>
      <c r="H221" s="88"/>
      <c r="I221" s="53">
        <f aca="true" t="shared" si="14" ref="I221:K222">I222</f>
        <v>1227.4</v>
      </c>
      <c r="J221" s="53">
        <f t="shared" si="14"/>
        <v>995</v>
      </c>
      <c r="K221" s="53">
        <f t="shared" si="14"/>
        <v>1000</v>
      </c>
      <c r="L221" s="5"/>
      <c r="M221" s="5"/>
    </row>
    <row r="222" spans="1:13" ht="31.5" customHeight="1">
      <c r="A222" s="41" t="s">
        <v>275</v>
      </c>
      <c r="B222" s="7" t="s">
        <v>341</v>
      </c>
      <c r="C222" s="95">
        <v>977</v>
      </c>
      <c r="D222" s="21" t="s">
        <v>379</v>
      </c>
      <c r="E222" s="21" t="s">
        <v>366</v>
      </c>
      <c r="F222" s="82">
        <v>4500300210</v>
      </c>
      <c r="G222" s="89">
        <v>200</v>
      </c>
      <c r="H222" s="88"/>
      <c r="I222" s="12">
        <f t="shared" si="14"/>
        <v>1227.4</v>
      </c>
      <c r="J222" s="12">
        <f t="shared" si="14"/>
        <v>995</v>
      </c>
      <c r="K222" s="12">
        <f t="shared" si="14"/>
        <v>1000</v>
      </c>
      <c r="L222" s="5"/>
      <c r="M222" s="5"/>
    </row>
    <row r="223" spans="1:13" ht="31.5" customHeight="1">
      <c r="A223" s="41" t="s">
        <v>276</v>
      </c>
      <c r="B223" s="48" t="s">
        <v>217</v>
      </c>
      <c r="C223" s="95">
        <v>977</v>
      </c>
      <c r="D223" s="21" t="s">
        <v>379</v>
      </c>
      <c r="E223" s="21" t="s">
        <v>366</v>
      </c>
      <c r="F223" s="89">
        <v>4500300210</v>
      </c>
      <c r="G223" s="88">
        <v>240</v>
      </c>
      <c r="H223" s="88"/>
      <c r="I223" s="154">
        <f>818.4+730-321</f>
        <v>1227.4</v>
      </c>
      <c r="J223" s="12">
        <v>995</v>
      </c>
      <c r="K223" s="12">
        <v>1000</v>
      </c>
      <c r="L223" s="5"/>
      <c r="M223" s="5"/>
    </row>
    <row r="224" spans="1:13" ht="15.75">
      <c r="A224" s="29" t="s">
        <v>140</v>
      </c>
      <c r="B224" s="30" t="s">
        <v>2</v>
      </c>
      <c r="C224" s="98">
        <v>977</v>
      </c>
      <c r="D224" s="115" t="s">
        <v>380</v>
      </c>
      <c r="E224" s="29" t="s">
        <v>367</v>
      </c>
      <c r="F224" s="31"/>
      <c r="G224" s="31"/>
      <c r="H224" s="31"/>
      <c r="I224" s="32">
        <f>I225+I229</f>
        <v>4439.799999999999</v>
      </c>
      <c r="J224" s="32">
        <f>J225+J229</f>
        <v>4470.799999999999</v>
      </c>
      <c r="K224" s="32">
        <f>K225+K229</f>
        <v>4576.9</v>
      </c>
      <c r="L224" s="10"/>
      <c r="M224" s="10"/>
    </row>
    <row r="225" spans="1:13" ht="15.75">
      <c r="A225" s="20" t="s">
        <v>39</v>
      </c>
      <c r="B225" s="14" t="s">
        <v>382</v>
      </c>
      <c r="C225" s="96">
        <v>977</v>
      </c>
      <c r="D225" s="44" t="s">
        <v>380</v>
      </c>
      <c r="E225" s="44" t="s">
        <v>369</v>
      </c>
      <c r="F225" s="42"/>
      <c r="G225" s="44"/>
      <c r="H225" s="42"/>
      <c r="I225" s="11">
        <f>I226</f>
        <v>1890.6</v>
      </c>
      <c r="J225" s="11">
        <f>J226</f>
        <v>1819.6</v>
      </c>
      <c r="K225" s="11">
        <f>K226</f>
        <v>1819.6</v>
      </c>
      <c r="L225" s="10"/>
      <c r="M225" s="10"/>
    </row>
    <row r="226" spans="1:13" ht="71.25" customHeight="1">
      <c r="A226" s="44" t="s">
        <v>40</v>
      </c>
      <c r="B226" s="14" t="s">
        <v>271</v>
      </c>
      <c r="C226" s="96">
        <v>977</v>
      </c>
      <c r="D226" s="44" t="s">
        <v>380</v>
      </c>
      <c r="E226" s="44" t="s">
        <v>369</v>
      </c>
      <c r="F226" s="42">
        <v>5050100230</v>
      </c>
      <c r="G226" s="44"/>
      <c r="H226" s="42"/>
      <c r="I226" s="11">
        <f>I228</f>
        <v>1890.6</v>
      </c>
      <c r="J226" s="11">
        <f>J228</f>
        <v>1819.6</v>
      </c>
      <c r="K226" s="11">
        <f>K228</f>
        <v>1819.6</v>
      </c>
      <c r="L226" s="10"/>
      <c r="M226" s="10"/>
    </row>
    <row r="227" spans="1:13" ht="31.5">
      <c r="A227" s="44" t="s">
        <v>202</v>
      </c>
      <c r="B227" s="14" t="s">
        <v>232</v>
      </c>
      <c r="C227" s="96">
        <v>977</v>
      </c>
      <c r="D227" s="44" t="s">
        <v>380</v>
      </c>
      <c r="E227" s="44" t="s">
        <v>369</v>
      </c>
      <c r="F227" s="42">
        <v>5050100230</v>
      </c>
      <c r="G227" s="44" t="s">
        <v>218</v>
      </c>
      <c r="H227" s="42"/>
      <c r="I227" s="11">
        <f>I228</f>
        <v>1890.6</v>
      </c>
      <c r="J227" s="11">
        <f>J228</f>
        <v>1819.6</v>
      </c>
      <c r="K227" s="11">
        <f>K228</f>
        <v>1819.6</v>
      </c>
      <c r="L227" s="10"/>
      <c r="M227" s="10"/>
    </row>
    <row r="228" spans="1:13" ht="21" customHeight="1">
      <c r="A228" s="49" t="s">
        <v>141</v>
      </c>
      <c r="B228" s="48" t="s">
        <v>215</v>
      </c>
      <c r="C228" s="95">
        <v>977</v>
      </c>
      <c r="D228" s="49" t="s">
        <v>380</v>
      </c>
      <c r="E228" s="49" t="s">
        <v>369</v>
      </c>
      <c r="F228" s="51">
        <v>5050100230</v>
      </c>
      <c r="G228" s="21" t="s">
        <v>224</v>
      </c>
      <c r="H228" s="13"/>
      <c r="I228" s="37">
        <v>1890.6</v>
      </c>
      <c r="J228" s="37">
        <v>1819.6</v>
      </c>
      <c r="K228" s="37">
        <v>1819.6</v>
      </c>
      <c r="L228" s="10"/>
      <c r="M228" s="10"/>
    </row>
    <row r="229" spans="1:13" ht="15.75">
      <c r="A229" s="33" t="s">
        <v>194</v>
      </c>
      <c r="B229" s="34" t="s">
        <v>90</v>
      </c>
      <c r="C229" s="97">
        <v>977</v>
      </c>
      <c r="D229" s="112" t="s">
        <v>380</v>
      </c>
      <c r="E229" s="33" t="s">
        <v>372</v>
      </c>
      <c r="F229" s="43"/>
      <c r="G229" s="52"/>
      <c r="H229" s="52"/>
      <c r="I229" s="36">
        <f>I230+I234</f>
        <v>2549.2</v>
      </c>
      <c r="J229" s="36">
        <f>J230+J234</f>
        <v>2651.2</v>
      </c>
      <c r="K229" s="36">
        <f>K230+K234</f>
        <v>2757.3</v>
      </c>
      <c r="L229" s="10"/>
      <c r="M229" s="10"/>
    </row>
    <row r="230" spans="1:13" ht="90" customHeight="1">
      <c r="A230" s="20" t="s">
        <v>243</v>
      </c>
      <c r="B230" s="7" t="s">
        <v>247</v>
      </c>
      <c r="C230" s="96">
        <v>977</v>
      </c>
      <c r="D230" s="20" t="s">
        <v>380</v>
      </c>
      <c r="E230" s="20" t="s">
        <v>372</v>
      </c>
      <c r="F230" s="21" t="s">
        <v>285</v>
      </c>
      <c r="G230" s="18"/>
      <c r="H230" s="18"/>
      <c r="I230" s="11">
        <f>I232</f>
        <v>1597.4</v>
      </c>
      <c r="J230" s="11">
        <f>J232</f>
        <v>1661.3</v>
      </c>
      <c r="K230" s="11">
        <f>K232</f>
        <v>1727.8</v>
      </c>
      <c r="L230" s="10"/>
      <c r="M230" s="10"/>
    </row>
    <row r="231" spans="1:13" ht="31.5" customHeight="1">
      <c r="A231" s="20" t="s">
        <v>244</v>
      </c>
      <c r="B231" s="7" t="s">
        <v>232</v>
      </c>
      <c r="C231" s="96">
        <v>977</v>
      </c>
      <c r="D231" s="20" t="s">
        <v>380</v>
      </c>
      <c r="E231" s="20" t="s">
        <v>372</v>
      </c>
      <c r="F231" s="21" t="s">
        <v>285</v>
      </c>
      <c r="G231" s="18">
        <v>300</v>
      </c>
      <c r="H231" s="18"/>
      <c r="I231" s="11">
        <f>I232</f>
        <v>1597.4</v>
      </c>
      <c r="J231" s="11">
        <f>J232</f>
        <v>1661.3</v>
      </c>
      <c r="K231" s="11">
        <f>K232</f>
        <v>1727.8</v>
      </c>
      <c r="L231" s="10"/>
      <c r="M231" s="10"/>
    </row>
    <row r="232" spans="1:13" ht="31.5">
      <c r="A232" s="49" t="s">
        <v>245</v>
      </c>
      <c r="B232" s="48" t="s">
        <v>219</v>
      </c>
      <c r="C232" s="95">
        <v>977</v>
      </c>
      <c r="D232" s="21" t="s">
        <v>380</v>
      </c>
      <c r="E232" s="49" t="s">
        <v>372</v>
      </c>
      <c r="F232" s="21" t="s">
        <v>285</v>
      </c>
      <c r="G232" s="51">
        <v>310</v>
      </c>
      <c r="H232" s="18"/>
      <c r="I232" s="37">
        <v>1597.4</v>
      </c>
      <c r="J232" s="37">
        <v>1661.3</v>
      </c>
      <c r="K232" s="37">
        <v>1727.8</v>
      </c>
      <c r="L232" s="10"/>
      <c r="M232" s="10"/>
    </row>
    <row r="233" spans="1:13" ht="31.5" customHeight="1" hidden="1">
      <c r="A233" s="21" t="s">
        <v>139</v>
      </c>
      <c r="B233" s="48" t="s">
        <v>93</v>
      </c>
      <c r="C233" s="95"/>
      <c r="D233" s="21"/>
      <c r="E233" s="21">
        <v>1004</v>
      </c>
      <c r="F233" s="13">
        <v>5201300</v>
      </c>
      <c r="G233" s="13">
        <v>598</v>
      </c>
      <c r="H233" s="13">
        <v>262</v>
      </c>
      <c r="I233" s="12">
        <v>806.2</v>
      </c>
      <c r="J233" s="12">
        <v>850.4</v>
      </c>
      <c r="K233" s="12">
        <v>893</v>
      </c>
      <c r="L233" s="10"/>
      <c r="M233" s="10"/>
    </row>
    <row r="234" spans="1:13" ht="66.75" customHeight="1">
      <c r="A234" s="20" t="s">
        <v>248</v>
      </c>
      <c r="B234" s="71" t="s">
        <v>249</v>
      </c>
      <c r="C234" s="137">
        <v>977</v>
      </c>
      <c r="D234" s="20" t="s">
        <v>380</v>
      </c>
      <c r="E234" s="20" t="s">
        <v>372</v>
      </c>
      <c r="F234" s="72" t="s">
        <v>286</v>
      </c>
      <c r="G234" s="18">
        <v>300</v>
      </c>
      <c r="H234" s="18"/>
      <c r="I234" s="11">
        <f>I235</f>
        <v>951.8</v>
      </c>
      <c r="J234" s="11">
        <f>J235</f>
        <v>989.9</v>
      </c>
      <c r="K234" s="11">
        <f>K235</f>
        <v>1029.5</v>
      </c>
      <c r="L234" s="10"/>
      <c r="M234" s="10"/>
    </row>
    <row r="235" spans="1:13" ht="31.5" customHeight="1">
      <c r="A235" s="21" t="s">
        <v>250</v>
      </c>
      <c r="B235" s="63" t="s">
        <v>232</v>
      </c>
      <c r="C235" s="138">
        <v>977</v>
      </c>
      <c r="D235" s="21" t="s">
        <v>380</v>
      </c>
      <c r="E235" s="21" t="s">
        <v>372</v>
      </c>
      <c r="F235" s="73" t="s">
        <v>286</v>
      </c>
      <c r="G235" s="13">
        <v>320</v>
      </c>
      <c r="H235" s="13"/>
      <c r="I235" s="12">
        <v>951.8</v>
      </c>
      <c r="J235" s="12">
        <v>989.9</v>
      </c>
      <c r="K235" s="12">
        <v>1029.5</v>
      </c>
      <c r="L235" s="10"/>
      <c r="M235" s="10"/>
    </row>
    <row r="236" spans="1:13" ht="18.75" customHeight="1">
      <c r="A236" s="29" t="s">
        <v>136</v>
      </c>
      <c r="B236" s="30" t="s">
        <v>5</v>
      </c>
      <c r="C236" s="98">
        <v>977</v>
      </c>
      <c r="D236" s="115" t="s">
        <v>374</v>
      </c>
      <c r="E236" s="29" t="s">
        <v>367</v>
      </c>
      <c r="F236" s="31"/>
      <c r="G236" s="31"/>
      <c r="H236" s="31"/>
      <c r="I236" s="32">
        <f aca="true" t="shared" si="15" ref="I236:K237">I237</f>
        <v>2999.8</v>
      </c>
      <c r="J236" s="32">
        <f t="shared" si="15"/>
        <v>2999.8</v>
      </c>
      <c r="K236" s="32">
        <f t="shared" si="15"/>
        <v>2999.8</v>
      </c>
      <c r="L236" s="10"/>
      <c r="M236" s="10"/>
    </row>
    <row r="237" spans="1:13" ht="18.75" customHeight="1">
      <c r="A237" s="33" t="s">
        <v>195</v>
      </c>
      <c r="B237" s="34" t="s">
        <v>292</v>
      </c>
      <c r="C237" s="97">
        <v>977</v>
      </c>
      <c r="D237" s="112" t="s">
        <v>374</v>
      </c>
      <c r="E237" s="33" t="s">
        <v>366</v>
      </c>
      <c r="F237" s="35"/>
      <c r="G237" s="35"/>
      <c r="H237" s="35"/>
      <c r="I237" s="36">
        <f t="shared" si="15"/>
        <v>2999.8</v>
      </c>
      <c r="J237" s="36">
        <f t="shared" si="15"/>
        <v>2999.8</v>
      </c>
      <c r="K237" s="36">
        <f t="shared" si="15"/>
        <v>2999.8</v>
      </c>
      <c r="L237" s="10"/>
      <c r="M237" s="10"/>
    </row>
    <row r="238" spans="1:13" ht="104.25" customHeight="1">
      <c r="A238" s="20" t="s">
        <v>196</v>
      </c>
      <c r="B238" s="151" t="s">
        <v>423</v>
      </c>
      <c r="C238" s="144">
        <v>977</v>
      </c>
      <c r="D238" s="44" t="s">
        <v>374</v>
      </c>
      <c r="E238" s="44" t="s">
        <v>366</v>
      </c>
      <c r="F238" s="42">
        <v>5120000240</v>
      </c>
      <c r="G238" s="42"/>
      <c r="H238" s="42"/>
      <c r="I238" s="11">
        <f>I240+I250+I252</f>
        <v>2999.8</v>
      </c>
      <c r="J238" s="11">
        <f>J240+J250+J252</f>
        <v>2999.8</v>
      </c>
      <c r="K238" s="11">
        <f>K240+K250+K252</f>
        <v>2999.8</v>
      </c>
      <c r="L238" s="10"/>
      <c r="M238" s="10"/>
    </row>
    <row r="239" spans="1:13" ht="36.75" customHeight="1">
      <c r="A239" s="20" t="s">
        <v>148</v>
      </c>
      <c r="B239" s="7" t="s">
        <v>341</v>
      </c>
      <c r="C239" s="96">
        <v>977</v>
      </c>
      <c r="D239" s="44" t="s">
        <v>374</v>
      </c>
      <c r="E239" s="44" t="s">
        <v>366</v>
      </c>
      <c r="F239" s="42">
        <v>5120000240</v>
      </c>
      <c r="G239" s="42">
        <v>200</v>
      </c>
      <c r="H239" s="42"/>
      <c r="I239" s="11">
        <f>I240</f>
        <v>2999.8</v>
      </c>
      <c r="J239" s="11">
        <f>J240</f>
        <v>2999.8</v>
      </c>
      <c r="K239" s="11">
        <f>K240</f>
        <v>2999.8</v>
      </c>
      <c r="L239" s="10"/>
      <c r="M239" s="10"/>
    </row>
    <row r="240" spans="1:13" ht="38.25" customHeight="1">
      <c r="A240" s="49" t="s">
        <v>233</v>
      </c>
      <c r="B240" s="48" t="s">
        <v>217</v>
      </c>
      <c r="C240" s="95">
        <v>977</v>
      </c>
      <c r="D240" s="49" t="s">
        <v>374</v>
      </c>
      <c r="E240" s="49" t="s">
        <v>366</v>
      </c>
      <c r="F240" s="51">
        <v>5120000240</v>
      </c>
      <c r="G240" s="51">
        <v>240</v>
      </c>
      <c r="H240" s="51"/>
      <c r="I240" s="153">
        <v>2999.8</v>
      </c>
      <c r="J240" s="37">
        <v>2999.8</v>
      </c>
      <c r="K240" s="37">
        <v>2999.8</v>
      </c>
      <c r="L240" s="10"/>
      <c r="M240" s="10"/>
    </row>
    <row r="241" spans="1:13" ht="16.5" customHeight="1" hidden="1">
      <c r="A241" s="21" t="s">
        <v>141</v>
      </c>
      <c r="B241" s="19" t="s">
        <v>88</v>
      </c>
      <c r="C241" s="95"/>
      <c r="D241" s="21"/>
      <c r="E241" s="49" t="s">
        <v>134</v>
      </c>
      <c r="F241" s="51">
        <v>7950600</v>
      </c>
      <c r="G241" s="13">
        <v>500</v>
      </c>
      <c r="H241" s="13">
        <v>226</v>
      </c>
      <c r="I241" s="12">
        <f>I242+I243+I244+I245+I246+I247+I248+I249</f>
        <v>1900.9</v>
      </c>
      <c r="J241" s="12">
        <f>J242+J243+J244+J245+J246+J247+J248+J249</f>
        <v>876</v>
      </c>
      <c r="K241" s="12">
        <f>K242+K243+K244+K245+K246+K247+K248+K249</f>
        <v>876</v>
      </c>
      <c r="L241" s="10"/>
      <c r="M241" s="10"/>
    </row>
    <row r="242" spans="1:13" ht="18.75" customHeight="1" hidden="1">
      <c r="A242" s="21" t="s">
        <v>142</v>
      </c>
      <c r="B242" s="19" t="s">
        <v>54</v>
      </c>
      <c r="C242" s="95"/>
      <c r="D242" s="21"/>
      <c r="E242" s="49" t="s">
        <v>134</v>
      </c>
      <c r="F242" s="51">
        <v>7950601</v>
      </c>
      <c r="G242" s="13">
        <v>500</v>
      </c>
      <c r="H242" s="13">
        <v>226</v>
      </c>
      <c r="I242" s="37">
        <v>190</v>
      </c>
      <c r="J242" s="37">
        <v>180</v>
      </c>
      <c r="K242" s="37">
        <v>180</v>
      </c>
      <c r="L242" s="10"/>
      <c r="M242" s="10"/>
    </row>
    <row r="243" spans="1:13" ht="17.25" customHeight="1" hidden="1">
      <c r="A243" s="21" t="s">
        <v>143</v>
      </c>
      <c r="B243" s="19" t="s">
        <v>55</v>
      </c>
      <c r="C243" s="95"/>
      <c r="D243" s="21"/>
      <c r="E243" s="49" t="s">
        <v>134</v>
      </c>
      <c r="F243" s="51">
        <v>7950602</v>
      </c>
      <c r="G243" s="13">
        <v>500</v>
      </c>
      <c r="H243" s="13">
        <v>226</v>
      </c>
      <c r="I243" s="37">
        <v>199</v>
      </c>
      <c r="J243" s="37">
        <v>199</v>
      </c>
      <c r="K243" s="37">
        <v>199</v>
      </c>
      <c r="L243" s="10"/>
      <c r="M243" s="10"/>
    </row>
    <row r="244" spans="1:13" ht="35.25" customHeight="1" hidden="1">
      <c r="A244" s="21" t="s">
        <v>144</v>
      </c>
      <c r="B244" s="22" t="s">
        <v>181</v>
      </c>
      <c r="C244" s="95"/>
      <c r="D244" s="21"/>
      <c r="E244" s="49" t="s">
        <v>134</v>
      </c>
      <c r="F244" s="51">
        <v>7950603</v>
      </c>
      <c r="G244" s="13">
        <v>500</v>
      </c>
      <c r="H244" s="13">
        <v>226</v>
      </c>
      <c r="I244" s="37">
        <v>140</v>
      </c>
      <c r="J244" s="37"/>
      <c r="K244" s="37"/>
      <c r="L244" s="10"/>
      <c r="M244" s="10"/>
    </row>
    <row r="245" spans="1:13" ht="32.25" customHeight="1" hidden="1">
      <c r="A245" s="21" t="s">
        <v>145</v>
      </c>
      <c r="B245" s="22" t="s">
        <v>137</v>
      </c>
      <c r="C245" s="95"/>
      <c r="D245" s="21"/>
      <c r="E245" s="49" t="s">
        <v>134</v>
      </c>
      <c r="F245" s="51">
        <v>7950604</v>
      </c>
      <c r="G245" s="13">
        <v>500</v>
      </c>
      <c r="H245" s="13">
        <v>226</v>
      </c>
      <c r="I245" s="37">
        <v>925.7</v>
      </c>
      <c r="J245" s="37">
        <v>300</v>
      </c>
      <c r="K245" s="37">
        <v>300</v>
      </c>
      <c r="L245" s="10"/>
      <c r="M245" s="10"/>
    </row>
    <row r="246" spans="1:13" ht="31.5" customHeight="1" hidden="1">
      <c r="A246" s="21" t="s">
        <v>146</v>
      </c>
      <c r="B246" s="19" t="s">
        <v>138</v>
      </c>
      <c r="C246" s="95"/>
      <c r="D246" s="21"/>
      <c r="E246" s="49" t="s">
        <v>134</v>
      </c>
      <c r="F246" s="51">
        <v>7950605</v>
      </c>
      <c r="G246" s="13">
        <v>500</v>
      </c>
      <c r="H246" s="13">
        <v>226</v>
      </c>
      <c r="I246" s="37">
        <v>322.6</v>
      </c>
      <c r="J246" s="37">
        <v>87</v>
      </c>
      <c r="K246" s="37">
        <v>87</v>
      </c>
      <c r="L246" s="10"/>
      <c r="M246" s="10"/>
    </row>
    <row r="247" spans="1:13" ht="31.5" customHeight="1" hidden="1">
      <c r="A247" s="21" t="s">
        <v>147</v>
      </c>
      <c r="B247" s="22" t="s">
        <v>129</v>
      </c>
      <c r="C247" s="95"/>
      <c r="D247" s="21"/>
      <c r="E247" s="49" t="s">
        <v>134</v>
      </c>
      <c r="F247" s="51">
        <v>7950606</v>
      </c>
      <c r="G247" s="13">
        <v>500</v>
      </c>
      <c r="H247" s="13">
        <v>226</v>
      </c>
      <c r="I247" s="37">
        <f>119.6-21</f>
        <v>98.6</v>
      </c>
      <c r="J247" s="37">
        <v>110</v>
      </c>
      <c r="K247" s="37">
        <v>110</v>
      </c>
      <c r="L247" s="10"/>
      <c r="M247" s="10"/>
    </row>
    <row r="248" spans="1:13" ht="31.5" customHeight="1" hidden="1">
      <c r="A248" s="21" t="s">
        <v>173</v>
      </c>
      <c r="B248" s="22" t="s">
        <v>179</v>
      </c>
      <c r="C248" s="95"/>
      <c r="D248" s="21"/>
      <c r="E248" s="49" t="s">
        <v>134</v>
      </c>
      <c r="F248" s="51">
        <v>7950607</v>
      </c>
      <c r="G248" s="13">
        <v>500</v>
      </c>
      <c r="H248" s="13">
        <v>226</v>
      </c>
      <c r="I248" s="37">
        <f>54.3-54.3</f>
        <v>0</v>
      </c>
      <c r="J248" s="37">
        <v>0</v>
      </c>
      <c r="K248" s="37">
        <v>0</v>
      </c>
      <c r="L248" s="10"/>
      <c r="M248" s="10"/>
    </row>
    <row r="249" spans="1:13" ht="31.5" customHeight="1" hidden="1">
      <c r="A249" s="21" t="s">
        <v>177</v>
      </c>
      <c r="B249" s="22" t="s">
        <v>178</v>
      </c>
      <c r="C249" s="95"/>
      <c r="D249" s="21"/>
      <c r="E249" s="49" t="s">
        <v>134</v>
      </c>
      <c r="F249" s="51">
        <v>7950607</v>
      </c>
      <c r="G249" s="13">
        <v>500</v>
      </c>
      <c r="H249" s="13">
        <v>226</v>
      </c>
      <c r="I249" s="37">
        <v>25</v>
      </c>
      <c r="J249" s="37">
        <v>0</v>
      </c>
      <c r="K249" s="37">
        <v>0</v>
      </c>
      <c r="L249" s="10"/>
      <c r="M249" s="10"/>
    </row>
    <row r="250" spans="1:13" ht="17.25" customHeight="1" hidden="1">
      <c r="A250" s="44" t="s">
        <v>162</v>
      </c>
      <c r="B250" s="45" t="s">
        <v>12</v>
      </c>
      <c r="C250" s="96"/>
      <c r="D250" s="44"/>
      <c r="E250" s="44" t="s">
        <v>134</v>
      </c>
      <c r="F250" s="42">
        <v>7950600</v>
      </c>
      <c r="G250" s="42">
        <v>500</v>
      </c>
      <c r="H250" s="42">
        <v>290</v>
      </c>
      <c r="I250" s="53">
        <f>I251</f>
        <v>0</v>
      </c>
      <c r="J250" s="53">
        <f>J251</f>
        <v>0</v>
      </c>
      <c r="K250" s="53">
        <f>K251</f>
        <v>0</v>
      </c>
      <c r="L250" s="10"/>
      <c r="M250" s="10"/>
    </row>
    <row r="251" spans="1:13" ht="32.25" customHeight="1" hidden="1">
      <c r="A251" s="49" t="s">
        <v>163</v>
      </c>
      <c r="B251" s="22" t="s">
        <v>137</v>
      </c>
      <c r="C251" s="95"/>
      <c r="D251" s="21"/>
      <c r="E251" s="49" t="s">
        <v>134</v>
      </c>
      <c r="F251" s="51">
        <v>7950600</v>
      </c>
      <c r="G251" s="13">
        <v>500</v>
      </c>
      <c r="H251" s="13">
        <v>290</v>
      </c>
      <c r="I251" s="37">
        <v>0</v>
      </c>
      <c r="J251" s="37">
        <v>0</v>
      </c>
      <c r="K251" s="37">
        <v>0</v>
      </c>
      <c r="L251" s="10"/>
      <c r="M251" s="10"/>
    </row>
    <row r="252" spans="1:13" ht="18.75" customHeight="1" hidden="1">
      <c r="A252" s="44" t="s">
        <v>164</v>
      </c>
      <c r="B252" s="7" t="s">
        <v>13</v>
      </c>
      <c r="C252" s="96"/>
      <c r="D252" s="44"/>
      <c r="E252" s="44" t="s">
        <v>134</v>
      </c>
      <c r="F252" s="42">
        <v>7950600</v>
      </c>
      <c r="G252" s="42">
        <v>500</v>
      </c>
      <c r="H252" s="42">
        <v>300</v>
      </c>
      <c r="I252" s="53">
        <f>I253+I254</f>
        <v>0</v>
      </c>
      <c r="J252" s="53">
        <f>J253+J254</f>
        <v>0</v>
      </c>
      <c r="K252" s="53">
        <f>K253+K254</f>
        <v>0</v>
      </c>
      <c r="L252" s="10"/>
      <c r="M252" s="10"/>
    </row>
    <row r="253" spans="1:13" ht="31.5" customHeight="1" hidden="1">
      <c r="A253" s="49" t="s">
        <v>165</v>
      </c>
      <c r="B253" s="19" t="s">
        <v>138</v>
      </c>
      <c r="C253" s="95"/>
      <c r="D253" s="49"/>
      <c r="E253" s="49" t="s">
        <v>134</v>
      </c>
      <c r="F253" s="51">
        <v>7950605</v>
      </c>
      <c r="G253" s="51">
        <v>500</v>
      </c>
      <c r="H253" s="51">
        <v>310</v>
      </c>
      <c r="I253" s="37">
        <v>0</v>
      </c>
      <c r="J253" s="37">
        <v>0</v>
      </c>
      <c r="K253" s="37">
        <v>0</v>
      </c>
      <c r="L253" s="10"/>
      <c r="M253" s="10"/>
    </row>
    <row r="254" spans="1:13" ht="33.75" customHeight="1" hidden="1">
      <c r="A254" s="49" t="s">
        <v>166</v>
      </c>
      <c r="B254" s="22" t="s">
        <v>137</v>
      </c>
      <c r="C254" s="95"/>
      <c r="D254" s="49"/>
      <c r="E254" s="49" t="s">
        <v>134</v>
      </c>
      <c r="F254" s="51">
        <v>7950604</v>
      </c>
      <c r="G254" s="51">
        <v>500</v>
      </c>
      <c r="H254" s="51">
        <v>340</v>
      </c>
      <c r="I254" s="37">
        <v>0</v>
      </c>
      <c r="J254" s="37">
        <v>0</v>
      </c>
      <c r="K254" s="37">
        <v>0</v>
      </c>
      <c r="L254" s="10"/>
      <c r="M254" s="10"/>
    </row>
    <row r="255" spans="1:13" ht="15" customHeight="1">
      <c r="A255" s="21"/>
      <c r="B255" s="22"/>
      <c r="C255" s="95"/>
      <c r="D255" s="21"/>
      <c r="E255" s="21"/>
      <c r="F255" s="13"/>
      <c r="G255" s="13"/>
      <c r="H255" s="13"/>
      <c r="I255" s="12"/>
      <c r="J255" s="12"/>
      <c r="K255" s="12"/>
      <c r="L255" s="10"/>
      <c r="M255" s="10"/>
    </row>
    <row r="256" spans="1:13" ht="17.25" customHeight="1">
      <c r="A256" s="25" t="s">
        <v>197</v>
      </c>
      <c r="B256" s="26" t="s">
        <v>135</v>
      </c>
      <c r="C256" s="97">
        <v>977</v>
      </c>
      <c r="D256" s="112" t="s">
        <v>377</v>
      </c>
      <c r="E256" s="33" t="s">
        <v>367</v>
      </c>
      <c r="F256" s="92"/>
      <c r="G256" s="92"/>
      <c r="H256" s="113"/>
      <c r="I256" s="36">
        <f aca="true" t="shared" si="16" ref="I256:K257">I257</f>
        <v>2320.5</v>
      </c>
      <c r="J256" s="36">
        <f t="shared" si="16"/>
        <v>1690.1</v>
      </c>
      <c r="K256" s="36">
        <f t="shared" si="16"/>
        <v>1690.1</v>
      </c>
      <c r="L256" s="10"/>
      <c r="M256" s="10"/>
    </row>
    <row r="257" spans="1:13" ht="17.25" customHeight="1">
      <c r="A257" s="25" t="s">
        <v>198</v>
      </c>
      <c r="B257" s="26" t="s">
        <v>205</v>
      </c>
      <c r="C257" s="97">
        <v>977</v>
      </c>
      <c r="D257" s="112" t="s">
        <v>377</v>
      </c>
      <c r="E257" s="33" t="s">
        <v>368</v>
      </c>
      <c r="F257" s="92"/>
      <c r="G257" s="92"/>
      <c r="H257" s="113"/>
      <c r="I257" s="36">
        <f t="shared" si="16"/>
        <v>2320.5</v>
      </c>
      <c r="J257" s="36">
        <f t="shared" si="16"/>
        <v>1690.1</v>
      </c>
      <c r="K257" s="36">
        <f t="shared" si="16"/>
        <v>1690.1</v>
      </c>
      <c r="L257" s="10"/>
      <c r="M257" s="10"/>
    </row>
    <row r="258" spans="1:13" ht="90.75" customHeight="1">
      <c r="A258" s="9" t="s">
        <v>199</v>
      </c>
      <c r="B258" s="7" t="s">
        <v>424</v>
      </c>
      <c r="C258" s="96">
        <v>977</v>
      </c>
      <c r="D258" s="44" t="s">
        <v>377</v>
      </c>
      <c r="E258" s="44" t="s">
        <v>368</v>
      </c>
      <c r="F258" s="82">
        <v>4570100250</v>
      </c>
      <c r="G258" s="82"/>
      <c r="H258" s="88"/>
      <c r="I258" s="11">
        <f>I260</f>
        <v>2320.5</v>
      </c>
      <c r="J258" s="11">
        <f>J260</f>
        <v>1690.1</v>
      </c>
      <c r="K258" s="11">
        <f>K260</f>
        <v>1690.1</v>
      </c>
      <c r="L258" s="10"/>
      <c r="M258" s="10"/>
    </row>
    <row r="259" spans="1:13" ht="31.5" customHeight="1">
      <c r="A259" s="9" t="s">
        <v>200</v>
      </c>
      <c r="B259" s="7" t="s">
        <v>341</v>
      </c>
      <c r="C259" s="96">
        <v>977</v>
      </c>
      <c r="D259" s="44" t="s">
        <v>377</v>
      </c>
      <c r="E259" s="44" t="s">
        <v>368</v>
      </c>
      <c r="F259" s="82">
        <v>4570100250</v>
      </c>
      <c r="G259" s="82">
        <v>200</v>
      </c>
      <c r="H259" s="88"/>
      <c r="I259" s="11">
        <f>I260</f>
        <v>2320.5</v>
      </c>
      <c r="J259" s="11">
        <f>J260</f>
        <v>1690.1</v>
      </c>
      <c r="K259" s="11">
        <f>K260</f>
        <v>1690.1</v>
      </c>
      <c r="L259" s="10"/>
      <c r="M259" s="10"/>
    </row>
    <row r="260" spans="1:13" ht="39" customHeight="1">
      <c r="A260" s="8" t="s">
        <v>234</v>
      </c>
      <c r="B260" s="48" t="s">
        <v>217</v>
      </c>
      <c r="C260" s="95">
        <v>977</v>
      </c>
      <c r="D260" s="21" t="s">
        <v>377</v>
      </c>
      <c r="E260" s="21" t="s">
        <v>368</v>
      </c>
      <c r="F260" s="88">
        <v>4570100250</v>
      </c>
      <c r="G260" s="88">
        <v>240</v>
      </c>
      <c r="H260" s="88"/>
      <c r="I260" s="12">
        <f>1785.5+535</f>
        <v>2320.5</v>
      </c>
      <c r="J260" s="12">
        <v>1690.1</v>
      </c>
      <c r="K260" s="12">
        <v>1690.1</v>
      </c>
      <c r="L260" s="10"/>
      <c r="M260" s="10"/>
    </row>
    <row r="261" spans="1:13" ht="21" customHeight="1">
      <c r="A261" s="8"/>
      <c r="B261" s="48"/>
      <c r="C261" s="95"/>
      <c r="D261" s="21"/>
      <c r="E261" s="21"/>
      <c r="F261" s="88"/>
      <c r="G261" s="88"/>
      <c r="H261" s="88"/>
      <c r="I261" s="12"/>
      <c r="J261" s="12"/>
      <c r="K261" s="12"/>
      <c r="L261" s="10"/>
      <c r="M261" s="10"/>
    </row>
    <row r="262" spans="1:13" ht="15.75">
      <c r="A262" s="21"/>
      <c r="B262" s="14" t="s">
        <v>399</v>
      </c>
      <c r="C262" s="20"/>
      <c r="D262" s="13"/>
      <c r="E262" s="13"/>
      <c r="F262" s="13"/>
      <c r="G262" s="13"/>
      <c r="H262" s="11">
        <f>H14+H48</f>
        <v>0</v>
      </c>
      <c r="I262" s="11">
        <f>I11+I45</f>
        <v>94488.09999999999</v>
      </c>
      <c r="J262" s="11">
        <f>J11+J45</f>
        <v>102559.40000000001</v>
      </c>
      <c r="K262" s="11">
        <f>K11+K45</f>
        <v>103808.99999999999</v>
      </c>
      <c r="L262" s="10"/>
      <c r="M262" s="10"/>
    </row>
    <row r="263" spans="1:11" ht="15.75">
      <c r="A263" s="15"/>
      <c r="B263" s="16"/>
      <c r="C263" s="139"/>
      <c r="D263" s="127"/>
      <c r="E263" s="127"/>
      <c r="F263" s="128"/>
      <c r="G263" s="128"/>
      <c r="H263" s="128"/>
      <c r="I263" s="129"/>
      <c r="J263" s="129"/>
      <c r="K263" s="129"/>
    </row>
    <row r="264" spans="1:11" ht="15.75">
      <c r="A264" s="15"/>
      <c r="B264" s="16"/>
      <c r="C264" s="139"/>
      <c r="D264" s="54"/>
      <c r="E264" s="127"/>
      <c r="F264" s="128"/>
      <c r="H264" s="128"/>
      <c r="I264" s="128"/>
      <c r="J264" s="129"/>
      <c r="K264" s="129"/>
    </row>
    <row r="265" spans="1:9" ht="15.75">
      <c r="A265" s="15"/>
      <c r="B265" s="16"/>
      <c r="C265" s="139"/>
      <c r="D265" s="54"/>
      <c r="E265" s="127"/>
      <c r="F265" s="128"/>
      <c r="G265" s="128"/>
      <c r="H265" s="128"/>
      <c r="I265" s="128"/>
    </row>
    <row r="267" ht="15.75">
      <c r="I267" s="130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2021-08-18T17:14:29Z</cp:lastPrinted>
  <dcterms:created xsi:type="dcterms:W3CDTF">2006-12-21T11:37:10Z</dcterms:created>
  <dcterms:modified xsi:type="dcterms:W3CDTF">2021-09-16T12:06:47Z</dcterms:modified>
  <cp:category/>
  <cp:version/>
  <cp:contentType/>
  <cp:contentStatus/>
</cp:coreProperties>
</file>